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SERS\Sites Internet\cpias-auvergnerhonealpes\Evaluation\Audits\Mater\"/>
    </mc:Choice>
  </mc:AlternateContent>
  <xr:revisionPtr revIDLastSave="0" documentId="8_{52AEF0AC-0F4E-4C6C-9830-FE8FD1FDE381}" xr6:coauthVersionLast="36" xr6:coauthVersionMax="36" xr10:uidLastSave="{00000000-0000-0000-0000-000000000000}"/>
  <bookViews>
    <workbookView xWindow="360" yWindow="90" windowWidth="18915" windowHeight="7230" activeTab="2"/>
  </bookViews>
  <sheets>
    <sheet name="MENU" sheetId="1" r:id="rId1"/>
    <sheet name="Maternité" sheetId="2" r:id="rId2"/>
    <sheet name="Fiches" sheetId="3" r:id="rId3"/>
    <sheet name="Résultats" sheetId="4" r:id="rId4"/>
    <sheet name="listes" sheetId="5" state="hidden" r:id="rId5"/>
  </sheets>
  <definedNames>
    <definedName name="CHOIX">listes!$B$3:$B$4</definedName>
    <definedName name="liste">listes!$A$1:$A$2</definedName>
    <definedName name="liste1">listes!$A$1:$A$2</definedName>
    <definedName name="liste2">listes!$A$4:$A$6</definedName>
    <definedName name="liste3">listes!$A$8:$A$11</definedName>
  </definedNames>
  <calcPr calcId="191029"/>
</workbook>
</file>

<file path=xl/calcChain.xml><?xml version="1.0" encoding="utf-8"?>
<calcChain xmlns="http://schemas.openxmlformats.org/spreadsheetml/2006/main">
  <c r="C60" i="4" l="1"/>
  <c r="B60" i="4"/>
  <c r="D10" i="4"/>
  <c r="F40" i="4"/>
  <c r="D40" i="4"/>
  <c r="E40" i="4"/>
  <c r="C40" i="4"/>
  <c r="F37" i="4"/>
  <c r="E37" i="4"/>
  <c r="D37" i="4"/>
  <c r="C37" i="4"/>
  <c r="F34" i="4"/>
  <c r="E34" i="4"/>
  <c r="D34" i="4"/>
  <c r="C34" i="4"/>
  <c r="C31" i="4"/>
  <c r="C28" i="4"/>
  <c r="C25" i="4"/>
  <c r="C22" i="4"/>
  <c r="C19" i="4"/>
  <c r="F31" i="4"/>
  <c r="E31" i="4"/>
  <c r="D31" i="4"/>
  <c r="F28" i="4"/>
  <c r="E28" i="4"/>
  <c r="D28" i="4"/>
  <c r="F25" i="4"/>
  <c r="E25" i="4"/>
  <c r="D25" i="4"/>
  <c r="F22" i="4"/>
  <c r="E22" i="4"/>
  <c r="D22" i="4"/>
  <c r="F19" i="4"/>
  <c r="E19" i="4"/>
  <c r="D19" i="4"/>
  <c r="B20" i="4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B8" i="3"/>
  <c r="C59" i="4"/>
  <c r="B59" i="4"/>
  <c r="C58" i="4"/>
  <c r="B58" i="4"/>
  <c r="C57" i="4"/>
  <c r="B57" i="4"/>
  <c r="C56" i="4"/>
  <c r="B56" i="4"/>
  <c r="C55" i="4"/>
  <c r="B55" i="4"/>
  <c r="C54" i="4"/>
  <c r="B54" i="4"/>
  <c r="B53" i="4"/>
  <c r="B52" i="4"/>
  <c r="C53" i="4"/>
  <c r="C52" i="4"/>
  <c r="B51" i="4"/>
  <c r="C51" i="4"/>
  <c r="B41" i="4"/>
  <c r="B38" i="4"/>
  <c r="B35" i="4"/>
  <c r="B32" i="4"/>
  <c r="B29" i="4"/>
  <c r="B26" i="4"/>
  <c r="F27" i="4"/>
  <c r="B23" i="4"/>
  <c r="D11" i="4"/>
  <c r="D12" i="4"/>
  <c r="B12" i="4"/>
  <c r="B11" i="4"/>
  <c r="F11" i="4"/>
  <c r="B10" i="4"/>
  <c r="B5" i="4"/>
  <c r="C43" i="4"/>
  <c r="D42" i="4"/>
  <c r="F42" i="4"/>
  <c r="C21" i="4"/>
  <c r="D39" i="4"/>
  <c r="F39" i="4"/>
  <c r="C42" i="4"/>
  <c r="E42" i="4"/>
  <c r="C39" i="4"/>
  <c r="E39" i="4"/>
  <c r="C33" i="4"/>
  <c r="E33" i="4"/>
  <c r="D33" i="4"/>
  <c r="F33" i="4"/>
  <c r="C36" i="4"/>
  <c r="E36" i="4"/>
  <c r="D36" i="4"/>
  <c r="F36" i="4"/>
  <c r="C30" i="4"/>
  <c r="E30" i="4"/>
  <c r="D30" i="4"/>
  <c r="F30" i="4"/>
  <c r="C27" i="4"/>
  <c r="E27" i="4"/>
  <c r="D27" i="4"/>
  <c r="D24" i="4"/>
  <c r="F24" i="4"/>
  <c r="C24" i="4"/>
  <c r="E24" i="4"/>
  <c r="E21" i="4"/>
  <c r="D21" i="4"/>
  <c r="F21" i="4"/>
  <c r="F12" i="4"/>
  <c r="B13" i="4"/>
  <c r="D13" i="4"/>
  <c r="F13" i="4"/>
  <c r="F10" i="4"/>
  <c r="E43" i="4"/>
  <c r="D43" i="4"/>
  <c r="F43" i="4"/>
</calcChain>
</file>

<file path=xl/sharedStrings.xml><?xml version="1.0" encoding="utf-8"?>
<sst xmlns="http://schemas.openxmlformats.org/spreadsheetml/2006/main" count="93" uniqueCount="89">
  <si>
    <t>Outil d'évaluation de la pratique</t>
  </si>
  <si>
    <t>du sondage évacuateur stérile</t>
  </si>
  <si>
    <t>Saisir la fiche maternité dans l'onglet Maternité</t>
  </si>
  <si>
    <t>Saisir les fiches autoévaluation dans l'onglet Fiches autoeval</t>
  </si>
  <si>
    <t>Visualiser les résulats dans l'onglet Résultats</t>
  </si>
  <si>
    <t>FICHE MATERNITE</t>
  </si>
  <si>
    <t>Une seule fiche doit être complétée par maternité</t>
  </si>
  <si>
    <t>Code de la maternité</t>
  </si>
  <si>
    <t>(si participant au réseau Mater)</t>
  </si>
  <si>
    <t>Effectifs totaux des équipes incluses dans l’étude</t>
  </si>
  <si>
    <t>Sage femmes</t>
  </si>
  <si>
    <t>IDE</t>
  </si>
  <si>
    <t>Obstétriciens/internes</t>
  </si>
  <si>
    <t>Protocole</t>
  </si>
  <si>
    <t>Les consignes suivantes sont mentionnées dans le protocole :</t>
  </si>
  <si>
    <t>Désinfection des mains par frictions avant sondage</t>
  </si>
  <si>
    <t xml:space="preserve">Toilette génitale large </t>
  </si>
  <si>
    <t>Antisepsie vulvo-périnéale à la compresse</t>
  </si>
  <si>
    <t>Utilisation de gants stériles</t>
  </si>
  <si>
    <t>Utilisation de champ de table stérile</t>
  </si>
  <si>
    <t>Utilisation de champ stérile fendu</t>
  </si>
  <si>
    <t>Utilisation de sonde lubrifiée</t>
  </si>
  <si>
    <t xml:space="preserve">Une procédure écrite est disponible dans la maternité </t>
  </si>
  <si>
    <t>pour le sondage vésical évacuateur ponctuel</t>
  </si>
  <si>
    <t>OUI</t>
  </si>
  <si>
    <t>NON</t>
  </si>
  <si>
    <t>Sondage en système clos</t>
  </si>
  <si>
    <t>Matériel à disposition</t>
  </si>
  <si>
    <t>Sonde lubrifiée</t>
  </si>
  <si>
    <t>Système clos pré-connecté</t>
  </si>
  <si>
    <t>Set de sondage</t>
  </si>
  <si>
    <r>
      <t>Si non</t>
    </r>
    <r>
      <rPr>
        <sz val="11"/>
        <color indexed="8"/>
        <rFont val="Arial"/>
        <family val="2"/>
      </rPr>
      <t> : champ de table stérile en satellite</t>
    </r>
  </si>
  <si>
    <t xml:space="preserve">             champ stérile fendu en satellite</t>
  </si>
  <si>
    <t>FICHE D'AUTOEVALUATION DE LA PRATIQUE DU SONDAGE EVACUATEUR STERILE</t>
  </si>
  <si>
    <t>Une seule  fiche remplie par professionnel / Fiche anonyme</t>
  </si>
  <si>
    <t>Toute fiche incomplète ne pourra être saisie</t>
  </si>
  <si>
    <t>Préalables</t>
  </si>
  <si>
    <t>Code maternité</t>
  </si>
  <si>
    <t>Numéro de fiche</t>
  </si>
  <si>
    <t>Fonction</t>
  </si>
  <si>
    <t>Préparation de la patiente : faites vous ?</t>
  </si>
  <si>
    <t>Une toilette génitale large avec rinçage et essuyage</t>
  </si>
  <si>
    <t>Une antisepsie vulvo-périnéale à la compresse</t>
  </si>
  <si>
    <t>Réalisation du sondage : utilisez vous ?</t>
  </si>
  <si>
    <t>Des gants stériles</t>
  </si>
  <si>
    <t>Un champ de table stérile</t>
  </si>
  <si>
    <t>Un champ stérile fendu</t>
  </si>
  <si>
    <r>
      <t xml:space="preserve">Une sonde lubrifiée stérile </t>
    </r>
    <r>
      <rPr>
        <sz val="9"/>
        <color indexed="8"/>
        <rFont val="Arial"/>
        <family val="2"/>
      </rPr>
      <t xml:space="preserve">soit pré-lubrifiée ou auto lubrifiée </t>
    </r>
    <r>
      <rPr>
        <sz val="8"/>
        <color indexed="8"/>
        <rFont val="Arial"/>
        <family val="2"/>
      </rPr>
      <t>(y compris si kit avec sonde et sac scellés)</t>
    </r>
  </si>
  <si>
    <r>
      <t>Un système clos stérile (</t>
    </r>
    <r>
      <rPr>
        <sz val="9"/>
        <color indexed="8"/>
        <rFont val="Arial"/>
        <family val="2"/>
      </rPr>
      <t>soit kit prêt à l’emploi - sac et sonde scellés, soit sonde et sac connectés avant sondage)</t>
    </r>
  </si>
  <si>
    <t>Port de masque après rupture des membranes</t>
  </si>
  <si>
    <t>Désinfection des mains par friction avant le sondage</t>
  </si>
  <si>
    <t>RESULTATS AUDIT SONDAGE EVACUATEUR STERILE</t>
  </si>
  <si>
    <t>Maternité</t>
  </si>
  <si>
    <t>1- Description des professionnels et des professionnels répondants de la maternité</t>
  </si>
  <si>
    <t>Profession</t>
  </si>
  <si>
    <t>Effectif de la maternité</t>
  </si>
  <si>
    <t>Répondants</t>
  </si>
  <si>
    <t>ratio de l'effectif</t>
  </si>
  <si>
    <t>Total</t>
  </si>
  <si>
    <t>2- Distribution du niveau de qualité du sondage évacuateur par rapport aux recommandations</t>
  </si>
  <si>
    <t> La personne déclare réaliser une désinfection des mains par friction avant le sondage</t>
  </si>
  <si>
    <t>La personne déclare réaliser une toilette génitale large</t>
  </si>
  <si>
    <t>La personne déclare réaliser une antisepsie vulvo-périnéale à la compresse</t>
  </si>
  <si>
    <t>La personne déclare porter des gants stériles</t>
  </si>
  <si>
    <t>La personne déclare utiliser un champ fendu stérile</t>
  </si>
  <si>
    <t>La personne déclare utiliser un champ de table stérile</t>
  </si>
  <si>
    <t>La personne déclare utiliser une sonde lubrifiée stérile</t>
  </si>
  <si>
    <t>La personne déclare réaliser un sondage en système clos</t>
  </si>
  <si>
    <t>Nombre de critères déclarés observés</t>
  </si>
  <si>
    <t>Critères</t>
  </si>
  <si>
    <t>Personnes évaluées</t>
  </si>
  <si>
    <t>Jamais</t>
  </si>
  <si>
    <t>Parfois</t>
  </si>
  <si>
    <t>Souvent</t>
  </si>
  <si>
    <t>Toujours</t>
  </si>
  <si>
    <t>2- Niveau de cohérence du protocole local par rapport aux recommandations</t>
  </si>
  <si>
    <t>Oui</t>
  </si>
  <si>
    <t>Non</t>
  </si>
  <si>
    <t>Il existe un protocole écrit pour le sondage évacuateur</t>
  </si>
  <si>
    <t>Ce protocole exige une désinfection des mains par friction avant le sondage</t>
  </si>
  <si>
    <t>Ce protocole exige une toilette génitale large</t>
  </si>
  <si>
    <t>Ce protocole exige une antiseptie vulvo-périnéale à la compresse</t>
  </si>
  <si>
    <t>Ce protocole exige le port de gants stérile</t>
  </si>
  <si>
    <t>Ce protocole exige l'utilisation d'un champ fendu stérile</t>
  </si>
  <si>
    <t>Ce protocole exige un champ de table stérile</t>
  </si>
  <si>
    <t>Ce protocole exige une sonde lubrifiée</t>
  </si>
  <si>
    <t>Ce protocole exige un sondage en système clos</t>
  </si>
  <si>
    <t>Nombre de critères retrouvés</t>
  </si>
  <si>
    <t>Avec ce fichier, vous pouvez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</si>
</sst>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0.5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sz val="14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/>
    <xf numFmtId="0" fontId="7" fillId="0" borderId="0" xfId="0" applyFont="1"/>
    <xf numFmtId="0" fontId="5" fillId="0" borderId="0" xfId="0" applyFont="1"/>
    <xf numFmtId="0" fontId="8" fillId="0" borderId="0" xfId="0" applyFont="1" applyAlignment="1">
      <alignment horizontal="center" vertical="center"/>
    </xf>
    <xf numFmtId="1" fontId="0" fillId="0" borderId="0" xfId="0" applyNumberFormat="1"/>
    <xf numFmtId="0" fontId="9" fillId="0" borderId="0" xfId="0" applyFont="1"/>
    <xf numFmtId="0" fontId="10" fillId="0" borderId="0" xfId="0" applyFont="1"/>
    <xf numFmtId="0" fontId="0" fillId="0" borderId="1" xfId="0" applyBorder="1"/>
    <xf numFmtId="0" fontId="0" fillId="0" borderId="2" xfId="0" applyBorder="1"/>
    <xf numFmtId="0" fontId="11" fillId="0" borderId="0" xfId="0" applyFont="1"/>
    <xf numFmtId="0" fontId="10" fillId="0" borderId="0" xfId="0" applyFont="1" applyAlignment="1">
      <alignment vertical="center"/>
    </xf>
    <xf numFmtId="0" fontId="0" fillId="0" borderId="0" xfId="0" applyFill="1"/>
    <xf numFmtId="0" fontId="12" fillId="0" borderId="0" xfId="0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0" fillId="0" borderId="0" xfId="0" applyBorder="1"/>
    <xf numFmtId="0" fontId="0" fillId="0" borderId="3" xfId="0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2" fontId="0" fillId="0" borderId="0" xfId="0" applyNumberFormat="1"/>
    <xf numFmtId="1" fontId="4" fillId="0" borderId="0" xfId="0" applyNumberFormat="1" applyFont="1"/>
    <xf numFmtId="2" fontId="4" fillId="0" borderId="0" xfId="0" applyNumberFormat="1" applyFont="1"/>
    <xf numFmtId="0" fontId="16" fillId="0" borderId="0" xfId="0" applyFont="1" applyAlignment="1">
      <alignment horizontal="center"/>
    </xf>
    <xf numFmtId="0" fontId="4" fillId="0" borderId="4" xfId="0" applyFont="1" applyBorder="1"/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/>
    <xf numFmtId="0" fontId="0" fillId="0" borderId="10" xfId="0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11" xfId="0" applyBorder="1" applyAlignment="1">
      <alignment horizontal="center"/>
    </xf>
    <xf numFmtId="1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1" fontId="0" fillId="0" borderId="14" xfId="0" applyNumberFormat="1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Protection="1"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9" fillId="0" borderId="15" xfId="0" applyFont="1" applyFill="1" applyBorder="1" applyProtection="1"/>
    <xf numFmtId="0" fontId="9" fillId="0" borderId="9" xfId="0" applyFont="1" applyFill="1" applyBorder="1" applyProtection="1"/>
    <xf numFmtId="0" fontId="17" fillId="0" borderId="1" xfId="0" applyFont="1" applyBorder="1" applyProtection="1"/>
    <xf numFmtId="0" fontId="9" fillId="0" borderId="0" xfId="0" applyFont="1" applyBorder="1" applyProtection="1"/>
    <xf numFmtId="0" fontId="9" fillId="0" borderId="16" xfId="0" applyFont="1" applyBorder="1" applyProtection="1"/>
    <xf numFmtId="0" fontId="10" fillId="0" borderId="0" xfId="0" applyFont="1" applyBorder="1" applyProtection="1"/>
    <xf numFmtId="0" fontId="10" fillId="0" borderId="16" xfId="0" applyFont="1" applyBorder="1" applyProtection="1"/>
    <xf numFmtId="0" fontId="10" fillId="0" borderId="0" xfId="0" applyFont="1" applyBorder="1" applyAlignment="1" applyProtection="1">
      <alignment wrapText="1"/>
    </xf>
    <xf numFmtId="0" fontId="10" fillId="0" borderId="2" xfId="0" applyFont="1" applyBorder="1" applyAlignment="1" applyProtection="1">
      <alignment wrapText="1"/>
    </xf>
    <xf numFmtId="0" fontId="18" fillId="0" borderId="17" xfId="0" applyFont="1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18" fillId="0" borderId="18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6"/>
  <sheetViews>
    <sheetView workbookViewId="0">
      <selection activeCell="H10" sqref="H10"/>
    </sheetView>
  </sheetViews>
  <sheetFormatPr baseColWidth="10" defaultRowHeight="15" x14ac:dyDescent="0.25"/>
  <sheetData>
    <row r="3" spans="2:5" ht="26.25" x14ac:dyDescent="0.4">
      <c r="E3" s="3" t="s">
        <v>0</v>
      </c>
    </row>
    <row r="4" spans="2:5" ht="26.25" x14ac:dyDescent="0.4">
      <c r="E4" s="3" t="s">
        <v>1</v>
      </c>
    </row>
    <row r="8" spans="2:5" ht="21" x14ac:dyDescent="0.35">
      <c r="B8" s="5" t="s">
        <v>88</v>
      </c>
    </row>
    <row r="10" spans="2:5" ht="18.75" x14ac:dyDescent="0.3">
      <c r="B10" s="6" t="s">
        <v>2</v>
      </c>
    </row>
    <row r="13" spans="2:5" ht="18.75" x14ac:dyDescent="0.3">
      <c r="B13" s="6" t="s">
        <v>3</v>
      </c>
    </row>
    <row r="16" spans="2:5" ht="18.75" x14ac:dyDescent="0.3">
      <c r="B16" s="6" t="s">
        <v>4</v>
      </c>
    </row>
  </sheetData>
  <sheetProtection password="EFAD" sheet="1"/>
  <pageMargins left="0.7" right="0.7" top="0.75" bottom="0.75" header="0.3" footer="0.3"/>
  <pageSetup paperSize="9" orientation="portrait" verticalDpi="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6"/>
  <sheetViews>
    <sheetView workbookViewId="0">
      <selection activeCell="A15" sqref="A15"/>
    </sheetView>
  </sheetViews>
  <sheetFormatPr baseColWidth="10" defaultRowHeight="15" x14ac:dyDescent="0.25"/>
  <sheetData>
    <row r="2" spans="1:4" ht="18.75" x14ac:dyDescent="0.3">
      <c r="D2" s="2" t="s">
        <v>5</v>
      </c>
    </row>
    <row r="4" spans="1:4" x14ac:dyDescent="0.25">
      <c r="D4" s="7" t="s">
        <v>6</v>
      </c>
    </row>
    <row r="6" spans="1:4" ht="15.75" thickBot="1" x14ac:dyDescent="0.3">
      <c r="C6" s="12"/>
    </row>
    <row r="7" spans="1:4" ht="16.5" thickBot="1" x14ac:dyDescent="0.3">
      <c r="A7" s="9" t="s">
        <v>7</v>
      </c>
      <c r="B7" s="11"/>
      <c r="C7" s="48"/>
      <c r="D7" s="9" t="s">
        <v>8</v>
      </c>
    </row>
    <row r="9" spans="1:4" x14ac:dyDescent="0.25">
      <c r="A9" s="13" t="s">
        <v>9</v>
      </c>
    </row>
    <row r="10" spans="1:4" ht="15.75" thickBot="1" x14ac:dyDescent="0.3">
      <c r="C10" s="12"/>
    </row>
    <row r="11" spans="1:4" ht="15.75" thickBot="1" x14ac:dyDescent="0.3">
      <c r="A11" t="s">
        <v>10</v>
      </c>
      <c r="B11" s="11"/>
      <c r="C11" s="48"/>
    </row>
    <row r="12" spans="1:4" ht="15.75" thickBot="1" x14ac:dyDescent="0.3">
      <c r="A12" t="s">
        <v>11</v>
      </c>
      <c r="C12" s="48"/>
    </row>
    <row r="13" spans="1:4" ht="15.75" thickBot="1" x14ac:dyDescent="0.3">
      <c r="A13" t="s">
        <v>12</v>
      </c>
      <c r="C13" s="49"/>
    </row>
    <row r="14" spans="1:4" x14ac:dyDescent="0.25">
      <c r="C14" s="15"/>
    </row>
    <row r="15" spans="1:4" x14ac:dyDescent="0.25">
      <c r="A15" s="13" t="s">
        <v>13</v>
      </c>
    </row>
    <row r="17" spans="1:6" ht="15.75" thickBot="1" x14ac:dyDescent="0.3">
      <c r="A17" s="10" t="s">
        <v>22</v>
      </c>
    </row>
    <row r="18" spans="1:6" ht="15.75" thickBot="1" x14ac:dyDescent="0.3">
      <c r="A18" s="10" t="s">
        <v>23</v>
      </c>
      <c r="F18" s="50"/>
    </row>
    <row r="20" spans="1:6" ht="15.75" thickBot="1" x14ac:dyDescent="0.3">
      <c r="A20" s="16" t="s">
        <v>14</v>
      </c>
    </row>
    <row r="21" spans="1:6" ht="15.75" thickBot="1" x14ac:dyDescent="0.3">
      <c r="A21" s="14" t="s">
        <v>15</v>
      </c>
      <c r="F21" s="50"/>
    </row>
    <row r="22" spans="1:6" ht="15.75" thickBot="1" x14ac:dyDescent="0.3">
      <c r="A22" s="14" t="s">
        <v>16</v>
      </c>
      <c r="F22" s="50"/>
    </row>
    <row r="23" spans="1:6" ht="15.75" thickBot="1" x14ac:dyDescent="0.3">
      <c r="A23" s="14" t="s">
        <v>17</v>
      </c>
      <c r="F23" s="50"/>
    </row>
    <row r="24" spans="1:6" ht="15.75" thickBot="1" x14ac:dyDescent="0.3">
      <c r="A24" s="14" t="s">
        <v>18</v>
      </c>
      <c r="F24" s="50"/>
    </row>
    <row r="25" spans="1:6" ht="15.75" thickBot="1" x14ac:dyDescent="0.3">
      <c r="A25" s="14" t="s">
        <v>19</v>
      </c>
      <c r="F25" s="50"/>
    </row>
    <row r="26" spans="1:6" ht="15.75" thickBot="1" x14ac:dyDescent="0.3">
      <c r="A26" s="14" t="s">
        <v>20</v>
      </c>
      <c r="F26" s="50"/>
    </row>
    <row r="27" spans="1:6" ht="15.75" thickBot="1" x14ac:dyDescent="0.3">
      <c r="A27" s="14" t="s">
        <v>21</v>
      </c>
      <c r="F27" s="50"/>
    </row>
    <row r="28" spans="1:6" ht="15.75" thickBot="1" x14ac:dyDescent="0.3">
      <c r="A28" s="10" t="s">
        <v>26</v>
      </c>
      <c r="F28" s="50"/>
    </row>
    <row r="30" spans="1:6" x14ac:dyDescent="0.25">
      <c r="A30" s="13" t="s">
        <v>27</v>
      </c>
    </row>
    <row r="31" spans="1:6" ht="15.75" thickBot="1" x14ac:dyDescent="0.3"/>
    <row r="32" spans="1:6" ht="15.75" thickBot="1" x14ac:dyDescent="0.3">
      <c r="A32" s="10" t="s">
        <v>28</v>
      </c>
      <c r="F32" s="50"/>
    </row>
    <row r="33" spans="1:6" ht="15.75" thickBot="1" x14ac:dyDescent="0.3">
      <c r="A33" s="10" t="s">
        <v>29</v>
      </c>
      <c r="F33" s="50"/>
    </row>
    <row r="34" spans="1:6" ht="15.75" thickBot="1" x14ac:dyDescent="0.3">
      <c r="A34" s="10" t="s">
        <v>30</v>
      </c>
      <c r="F34" s="50"/>
    </row>
    <row r="35" spans="1:6" ht="15.75" thickBot="1" x14ac:dyDescent="0.3">
      <c r="A35" s="17" t="s">
        <v>31</v>
      </c>
      <c r="F35" s="50"/>
    </row>
    <row r="36" spans="1:6" ht="15.75" thickBot="1" x14ac:dyDescent="0.3">
      <c r="A36" s="10" t="s">
        <v>32</v>
      </c>
      <c r="F36" s="50"/>
    </row>
  </sheetData>
  <sheetProtection password="EFAD" sheet="1"/>
  <dataValidations count="1">
    <dataValidation type="list" allowBlank="1" showInputMessage="1" showErrorMessage="1" sqref="F18 F32:F36 F21:F28">
      <formula1>liste1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L23"/>
  <sheetViews>
    <sheetView tabSelected="1" workbookViewId="0">
      <selection activeCell="A9" sqref="A9"/>
    </sheetView>
  </sheetViews>
  <sheetFormatPr baseColWidth="10" defaultRowHeight="15" x14ac:dyDescent="0.25"/>
  <cols>
    <col min="1" max="1" width="53" customWidth="1"/>
    <col min="2" max="2" width="9.28515625" style="1" customWidth="1"/>
    <col min="3" max="3" width="9.7109375" style="1" customWidth="1"/>
    <col min="4" max="4" width="10.140625" style="1" customWidth="1"/>
    <col min="5" max="5" width="13.28515625" style="1" customWidth="1"/>
    <col min="6" max="6" width="13.42578125" style="1" customWidth="1"/>
    <col min="7" max="7" width="12.85546875" style="1" customWidth="1"/>
    <col min="8" max="8" width="11.42578125" style="1"/>
    <col min="9" max="9" width="12.42578125" style="1" customWidth="1"/>
    <col min="10" max="10" width="14" style="1" customWidth="1"/>
    <col min="11" max="11" width="16.85546875" style="1" customWidth="1"/>
    <col min="12" max="64" width="11.42578125" style="1"/>
  </cols>
  <sheetData>
    <row r="2" spans="1:64" ht="18.75" x14ac:dyDescent="0.3">
      <c r="B2" s="2" t="s">
        <v>33</v>
      </c>
    </row>
    <row r="4" spans="1:64" x14ac:dyDescent="0.25">
      <c r="B4" s="18" t="s">
        <v>34</v>
      </c>
    </row>
    <row r="5" spans="1:64" x14ac:dyDescent="0.25">
      <c r="B5" s="18" t="s">
        <v>35</v>
      </c>
    </row>
    <row r="7" spans="1:64" ht="15.75" thickBot="1" x14ac:dyDescent="0.3"/>
    <row r="8" spans="1:64" s="53" customFormat="1" ht="15.75" x14ac:dyDescent="0.25">
      <c r="A8" s="66" t="s">
        <v>37</v>
      </c>
      <c r="B8" s="51">
        <f>Maternité!C7</f>
        <v>0</v>
      </c>
      <c r="C8" s="51">
        <f>Maternité!C7</f>
        <v>0</v>
      </c>
      <c r="D8" s="51">
        <f>Maternité!C7</f>
        <v>0</v>
      </c>
      <c r="E8" s="51">
        <f>Maternité!C7</f>
        <v>0</v>
      </c>
      <c r="F8" s="51">
        <f>Maternité!C7</f>
        <v>0</v>
      </c>
      <c r="G8" s="51">
        <f>Maternité!C7</f>
        <v>0</v>
      </c>
      <c r="H8" s="51">
        <f>Maternité!C7</f>
        <v>0</v>
      </c>
      <c r="I8" s="51">
        <f>Maternité!C7</f>
        <v>0</v>
      </c>
      <c r="J8" s="51">
        <f>Maternité!C7</f>
        <v>0</v>
      </c>
      <c r="K8" s="51">
        <f>Maternité!C7</f>
        <v>0</v>
      </c>
      <c r="L8" s="51">
        <f>Maternité!C7</f>
        <v>0</v>
      </c>
      <c r="M8" s="51">
        <f>Maternité!C7</f>
        <v>0</v>
      </c>
      <c r="N8" s="51">
        <f>Maternité!C7</f>
        <v>0</v>
      </c>
      <c r="O8" s="51">
        <f>Maternité!C7</f>
        <v>0</v>
      </c>
      <c r="P8" s="51">
        <f>Maternité!C7</f>
        <v>0</v>
      </c>
      <c r="Q8" s="51">
        <f>Maternité!C7</f>
        <v>0</v>
      </c>
      <c r="R8" s="51">
        <f>Maternité!C7</f>
        <v>0</v>
      </c>
      <c r="S8" s="51">
        <f>Maternité!C7</f>
        <v>0</v>
      </c>
      <c r="T8" s="51">
        <f>Maternité!C7</f>
        <v>0</v>
      </c>
      <c r="U8" s="51">
        <f>Maternité!C7</f>
        <v>0</v>
      </c>
      <c r="V8" s="51">
        <f>Maternité!C7</f>
        <v>0</v>
      </c>
      <c r="W8" s="51">
        <f>Maternité!C7</f>
        <v>0</v>
      </c>
      <c r="X8" s="51">
        <f>Maternité!C7</f>
        <v>0</v>
      </c>
      <c r="Y8" s="51">
        <f>Maternité!C7</f>
        <v>0</v>
      </c>
      <c r="Z8" s="51">
        <f>Maternité!C7</f>
        <v>0</v>
      </c>
      <c r="AA8" s="51">
        <f>Maternité!C7</f>
        <v>0</v>
      </c>
      <c r="AB8" s="51">
        <f>Maternité!C7</f>
        <v>0</v>
      </c>
      <c r="AC8" s="51">
        <f>Maternité!C7</f>
        <v>0</v>
      </c>
      <c r="AD8" s="51">
        <f>Maternité!C7</f>
        <v>0</v>
      </c>
      <c r="AE8" s="51">
        <f>Maternité!C7</f>
        <v>0</v>
      </c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</row>
    <row r="9" spans="1:64" s="56" customFormat="1" ht="15.75" x14ac:dyDescent="0.25">
      <c r="A9" s="67" t="s">
        <v>38</v>
      </c>
      <c r="B9" s="54">
        <v>1</v>
      </c>
      <c r="C9" s="54">
        <v>2</v>
      </c>
      <c r="D9" s="54">
        <v>3</v>
      </c>
      <c r="E9" s="54">
        <v>4</v>
      </c>
      <c r="F9" s="54">
        <v>5</v>
      </c>
      <c r="G9" s="54">
        <v>6</v>
      </c>
      <c r="H9" s="54">
        <v>7</v>
      </c>
      <c r="I9" s="54">
        <v>8</v>
      </c>
      <c r="J9" s="54">
        <v>9</v>
      </c>
      <c r="K9" s="54">
        <v>10</v>
      </c>
      <c r="L9" s="54">
        <v>11</v>
      </c>
      <c r="M9" s="54">
        <v>12</v>
      </c>
      <c r="N9" s="54">
        <v>13</v>
      </c>
      <c r="O9" s="54">
        <v>14</v>
      </c>
      <c r="P9" s="54">
        <v>15</v>
      </c>
      <c r="Q9" s="54">
        <v>16</v>
      </c>
      <c r="R9" s="54">
        <v>17</v>
      </c>
      <c r="S9" s="54">
        <v>18</v>
      </c>
      <c r="T9" s="54">
        <v>19</v>
      </c>
      <c r="U9" s="54">
        <v>20</v>
      </c>
      <c r="V9" s="54">
        <v>21</v>
      </c>
      <c r="W9" s="54">
        <v>22</v>
      </c>
      <c r="X9" s="54">
        <v>23</v>
      </c>
      <c r="Y9" s="54">
        <v>24</v>
      </c>
      <c r="Z9" s="54">
        <v>25</v>
      </c>
      <c r="AA9" s="54">
        <v>26</v>
      </c>
      <c r="AB9" s="54">
        <v>27</v>
      </c>
      <c r="AC9" s="54">
        <v>28</v>
      </c>
      <c r="AD9" s="54">
        <v>29</v>
      </c>
      <c r="AE9" s="54">
        <v>30</v>
      </c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</row>
    <row r="10" spans="1:64" s="56" customFormat="1" ht="15.75" x14ac:dyDescent="0.25">
      <c r="A10" s="67" t="s">
        <v>39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</row>
    <row r="11" spans="1:64" ht="15.75" x14ac:dyDescent="0.25">
      <c r="A11" s="68" t="s">
        <v>36</v>
      </c>
      <c r="B11" s="21"/>
      <c r="C11" s="21"/>
      <c r="D11" s="21"/>
      <c r="E11" s="21"/>
      <c r="F11" s="21"/>
    </row>
    <row r="12" spans="1:64" s="59" customFormat="1" ht="15.75" x14ac:dyDescent="0.25">
      <c r="A12" s="69" t="s">
        <v>49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</row>
    <row r="13" spans="1:64" s="61" customFormat="1" ht="15.75" x14ac:dyDescent="0.25">
      <c r="A13" s="70" t="s">
        <v>50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</row>
    <row r="14" spans="1:64" ht="15.75" x14ac:dyDescent="0.25">
      <c r="A14" s="68" t="s">
        <v>40</v>
      </c>
      <c r="B14" s="21"/>
      <c r="C14" s="21"/>
      <c r="D14" s="21"/>
      <c r="E14" s="21"/>
      <c r="F14" s="21"/>
    </row>
    <row r="15" spans="1:64" s="63" customFormat="1" x14ac:dyDescent="0.25">
      <c r="A15" s="71" t="s">
        <v>41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</row>
    <row r="16" spans="1:64" s="61" customFormat="1" x14ac:dyDescent="0.25">
      <c r="A16" s="72" t="s">
        <v>42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</row>
    <row r="17" spans="1:64" ht="15.75" x14ac:dyDescent="0.25">
      <c r="A17" s="68" t="s">
        <v>43</v>
      </c>
      <c r="B17" s="21"/>
      <c r="C17" s="21"/>
      <c r="D17" s="21"/>
      <c r="E17" s="21"/>
      <c r="F17" s="21"/>
    </row>
    <row r="18" spans="1:64" s="63" customFormat="1" x14ac:dyDescent="0.25">
      <c r="A18" s="71" t="s">
        <v>44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</row>
    <row r="19" spans="1:64" s="63" customFormat="1" x14ac:dyDescent="0.25">
      <c r="A19" s="71" t="s">
        <v>45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</row>
    <row r="20" spans="1:64" s="63" customFormat="1" x14ac:dyDescent="0.25">
      <c r="A20" s="71" t="s">
        <v>46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</row>
    <row r="21" spans="1:64" s="63" customFormat="1" ht="26.25" x14ac:dyDescent="0.25">
      <c r="A21" s="73" t="s">
        <v>47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</row>
    <row r="22" spans="1:64" s="65" customFormat="1" ht="27.75" thickBot="1" x14ac:dyDescent="0.3">
      <c r="A22" s="74" t="s">
        <v>48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</row>
    <row r="23" spans="1:64" x14ac:dyDescent="0.25">
      <c r="A23" s="19"/>
    </row>
  </sheetData>
  <sheetProtection password="EFAD" sheet="1"/>
  <dataValidations count="2">
    <dataValidation type="list" allowBlank="1" showInputMessage="1" showErrorMessage="1" sqref="B10:AE10">
      <formula1>liste2</formula1>
    </dataValidation>
    <dataValidation type="list" allowBlank="1" showInputMessage="1" showErrorMessage="1" sqref="B12:AE13 B15:AE16 B18:AE22">
      <formula1>liste3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0"/>
  <sheetViews>
    <sheetView workbookViewId="0">
      <selection activeCell="D18" sqref="D18"/>
    </sheetView>
  </sheetViews>
  <sheetFormatPr baseColWidth="10" defaultRowHeight="15" x14ac:dyDescent="0.25"/>
  <cols>
    <col min="1" max="1" width="27.140625" customWidth="1"/>
    <col min="4" max="4" width="12.85546875" customWidth="1"/>
    <col min="5" max="5" width="13.5703125" customWidth="1"/>
    <col min="6" max="6" width="10.28515625" customWidth="1"/>
  </cols>
  <sheetData>
    <row r="2" spans="1:6" ht="18" x14ac:dyDescent="0.25">
      <c r="D2" s="23" t="s">
        <v>51</v>
      </c>
    </row>
    <row r="5" spans="1:6" x14ac:dyDescent="0.25">
      <c r="A5" t="s">
        <v>52</v>
      </c>
      <c r="B5" s="8">
        <f>Maternité!C7</f>
        <v>0</v>
      </c>
    </row>
    <row r="7" spans="1:6" x14ac:dyDescent="0.25">
      <c r="A7" s="24" t="s">
        <v>53</v>
      </c>
    </row>
    <row r="9" spans="1:6" ht="15.75" x14ac:dyDescent="0.25">
      <c r="A9" s="25" t="s">
        <v>54</v>
      </c>
      <c r="B9" s="25" t="s">
        <v>55</v>
      </c>
      <c r="C9" s="25"/>
      <c r="D9" s="29" t="s">
        <v>56</v>
      </c>
      <c r="E9" s="25"/>
      <c r="F9" s="25" t="s">
        <v>57</v>
      </c>
    </row>
    <row r="10" spans="1:6" x14ac:dyDescent="0.25">
      <c r="A10" t="s">
        <v>10</v>
      </c>
      <c r="B10" s="8">
        <f>Maternité!C11</f>
        <v>0</v>
      </c>
      <c r="D10">
        <f>COUNTIF(Fiches!B10:AE10,1)</f>
        <v>0</v>
      </c>
      <c r="F10" s="26" t="e">
        <f>D10/B10</f>
        <v>#DIV/0!</v>
      </c>
    </row>
    <row r="11" spans="1:6" x14ac:dyDescent="0.25">
      <c r="A11" t="s">
        <v>11</v>
      </c>
      <c r="B11" s="8">
        <f>Maternité!C12</f>
        <v>0</v>
      </c>
      <c r="D11">
        <f>COUNTIF(Fiches!B10:AE10,2)</f>
        <v>0</v>
      </c>
      <c r="F11" s="26" t="e">
        <f>D11/B11</f>
        <v>#DIV/0!</v>
      </c>
    </row>
    <row r="12" spans="1:6" x14ac:dyDescent="0.25">
      <c r="A12" t="s">
        <v>12</v>
      </c>
      <c r="B12" s="8">
        <f>Maternité!C13</f>
        <v>0</v>
      </c>
      <c r="D12">
        <f>COUNTIF(Fiches!B10:AE10,3)</f>
        <v>0</v>
      </c>
      <c r="F12" s="26" t="e">
        <f>D12/B12</f>
        <v>#DIV/0!</v>
      </c>
    </row>
    <row r="13" spans="1:6" x14ac:dyDescent="0.25">
      <c r="A13" s="4" t="s">
        <v>58</v>
      </c>
      <c r="B13" s="27">
        <f>SUM(B10:B12)</f>
        <v>0</v>
      </c>
      <c r="C13" s="4"/>
      <c r="D13" s="4">
        <f>SUM(D10:D12)</f>
        <v>0</v>
      </c>
      <c r="E13" s="4"/>
      <c r="F13" s="28" t="e">
        <f>D13/B13</f>
        <v>#DIV/0!</v>
      </c>
    </row>
    <row r="16" spans="1:6" x14ac:dyDescent="0.25">
      <c r="A16" s="24" t="s">
        <v>59</v>
      </c>
    </row>
    <row r="17" spans="1:6" ht="15.75" thickBot="1" x14ac:dyDescent="0.3">
      <c r="A17" s="24"/>
    </row>
    <row r="18" spans="1:6" ht="30.75" thickBot="1" x14ac:dyDescent="0.3">
      <c r="A18" s="30" t="s">
        <v>69</v>
      </c>
      <c r="B18" s="31" t="s">
        <v>70</v>
      </c>
      <c r="C18" s="32" t="s">
        <v>71</v>
      </c>
      <c r="D18" s="32" t="s">
        <v>72</v>
      </c>
      <c r="E18" s="32" t="s">
        <v>73</v>
      </c>
      <c r="F18" s="33" t="s">
        <v>74</v>
      </c>
    </row>
    <row r="19" spans="1:6" x14ac:dyDescent="0.25">
      <c r="A19" s="75" t="s">
        <v>60</v>
      </c>
      <c r="B19" s="20"/>
      <c r="C19" s="34">
        <f>COUNTIF(Fiches!B13:DA13,"0")</f>
        <v>0</v>
      </c>
      <c r="D19" s="34">
        <f>COUNTIF(Fiches!B13:DA13,"1")</f>
        <v>0</v>
      </c>
      <c r="E19" s="34">
        <f>COUNTIF(Fiches!B13:DA13,"2")</f>
        <v>0</v>
      </c>
      <c r="F19" s="35">
        <f>COUNTIF(Fiches!B13:DA13,"3")</f>
        <v>0</v>
      </c>
    </row>
    <row r="20" spans="1:6" x14ac:dyDescent="0.25">
      <c r="A20" s="76"/>
      <c r="B20" s="21">
        <f>COUNTIF(Fiches!B13:AE13,"&lt;4")</f>
        <v>0</v>
      </c>
      <c r="C20" s="21"/>
      <c r="D20" s="21"/>
      <c r="E20" s="21"/>
      <c r="F20" s="36"/>
    </row>
    <row r="21" spans="1:6" ht="15.75" thickBot="1" x14ac:dyDescent="0.3">
      <c r="A21" s="77"/>
      <c r="B21" s="22"/>
      <c r="C21" s="38" t="e">
        <f>C19/B20*100</f>
        <v>#DIV/0!</v>
      </c>
      <c r="D21" s="38" t="e">
        <f>D19/B20*100</f>
        <v>#DIV/0!</v>
      </c>
      <c r="E21" s="38" t="e">
        <f>E19/B20*100</f>
        <v>#DIV/0!</v>
      </c>
      <c r="F21" s="39" t="e">
        <f>F19/B20*100</f>
        <v>#DIV/0!</v>
      </c>
    </row>
    <row r="22" spans="1:6" x14ac:dyDescent="0.25">
      <c r="A22" s="75" t="s">
        <v>61</v>
      </c>
      <c r="B22" s="34"/>
      <c r="C22" s="34">
        <f>COUNTIF(Fiches!B15:DA15,0)</f>
        <v>0</v>
      </c>
      <c r="D22" s="34">
        <f>COUNTIF(Fiches!B15:DA15,1)</f>
        <v>0</v>
      </c>
      <c r="E22" s="34">
        <f>COUNTIF(Fiches!B15:DA15,2)</f>
        <v>0</v>
      </c>
      <c r="F22" s="35">
        <f>COUNTIF(Fiches!B15:DA15,3)</f>
        <v>0</v>
      </c>
    </row>
    <row r="23" spans="1:6" x14ac:dyDescent="0.25">
      <c r="A23" s="76"/>
      <c r="B23" s="21">
        <f>COUNTIF(Fiches!B15:AE15,"&lt;4")</f>
        <v>0</v>
      </c>
      <c r="C23" s="21"/>
      <c r="D23" s="21"/>
      <c r="E23" s="21"/>
      <c r="F23" s="36"/>
    </row>
    <row r="24" spans="1:6" ht="15.75" thickBot="1" x14ac:dyDescent="0.3">
      <c r="A24" s="77"/>
      <c r="B24" s="22"/>
      <c r="C24" s="38" t="e">
        <f>C22/B23*100</f>
        <v>#DIV/0!</v>
      </c>
      <c r="D24" s="38" t="e">
        <f>D22/B23*100</f>
        <v>#DIV/0!</v>
      </c>
      <c r="E24" s="38" t="e">
        <f>E22/B23*100</f>
        <v>#DIV/0!</v>
      </c>
      <c r="F24" s="39" t="e">
        <f>F22/B23*100</f>
        <v>#DIV/0!</v>
      </c>
    </row>
    <row r="25" spans="1:6" x14ac:dyDescent="0.25">
      <c r="A25" s="75" t="s">
        <v>62</v>
      </c>
      <c r="B25" s="34"/>
      <c r="C25" s="34">
        <f>COUNTIF(Fiches!B16:DA16,0)</f>
        <v>0</v>
      </c>
      <c r="D25" s="34">
        <f>COUNTIF(Fiches!B16:DA16,1)</f>
        <v>0</v>
      </c>
      <c r="E25" s="34">
        <f>COUNTIF(Fiches!B16:DA16,2)</f>
        <v>0</v>
      </c>
      <c r="F25" s="35">
        <f>COUNTIF(Fiches!B16:DA16,3)</f>
        <v>0</v>
      </c>
    </row>
    <row r="26" spans="1:6" x14ac:dyDescent="0.25">
      <c r="A26" s="76"/>
      <c r="B26" s="21">
        <f>COUNTIF(Fiches!B16:AE16,"&lt;4")</f>
        <v>0</v>
      </c>
      <c r="C26" s="21"/>
      <c r="D26" s="21"/>
      <c r="E26" s="21"/>
      <c r="F26" s="36"/>
    </row>
    <row r="27" spans="1:6" ht="15.75" thickBot="1" x14ac:dyDescent="0.3">
      <c r="A27" s="77"/>
      <c r="B27" s="22"/>
      <c r="C27" s="38" t="e">
        <f>C25/B26*100</f>
        <v>#DIV/0!</v>
      </c>
      <c r="D27" s="38" t="e">
        <f>D25/B26*100</f>
        <v>#DIV/0!</v>
      </c>
      <c r="E27" s="38" t="e">
        <f>E25/B26*100</f>
        <v>#DIV/0!</v>
      </c>
      <c r="F27" s="39" t="e">
        <f>F25/B26*100</f>
        <v>#DIV/0!</v>
      </c>
    </row>
    <row r="28" spans="1:6" x14ac:dyDescent="0.25">
      <c r="A28" s="75" t="s">
        <v>63</v>
      </c>
      <c r="B28" s="34"/>
      <c r="C28" s="34">
        <f>COUNTIF(Fiches!B18:DA18,0)</f>
        <v>0</v>
      </c>
      <c r="D28" s="34">
        <f>COUNTIF(Fiches!B18:DA18,1)</f>
        <v>0</v>
      </c>
      <c r="E28" s="34">
        <f>COUNTIF(Fiches!B18:DA18,2)</f>
        <v>0</v>
      </c>
      <c r="F28" s="35">
        <f>COUNTIF(Fiches!B18:DA18,3)</f>
        <v>0</v>
      </c>
    </row>
    <row r="29" spans="1:6" x14ac:dyDescent="0.25">
      <c r="A29" s="76"/>
      <c r="B29" s="21">
        <f>COUNTIF(Fiches!B18:AE18,"&lt;4")</f>
        <v>0</v>
      </c>
      <c r="C29" s="21"/>
      <c r="D29" s="21"/>
      <c r="E29" s="21"/>
      <c r="F29" s="36"/>
    </row>
    <row r="30" spans="1:6" ht="15.75" thickBot="1" x14ac:dyDescent="0.3">
      <c r="A30" s="77"/>
      <c r="B30" s="22"/>
      <c r="C30" s="38" t="e">
        <f>C28/B29*100</f>
        <v>#DIV/0!</v>
      </c>
      <c r="D30" s="38" t="e">
        <f>D28/B29*100</f>
        <v>#DIV/0!</v>
      </c>
      <c r="E30" s="38" t="e">
        <f>E28/B29*100</f>
        <v>#DIV/0!</v>
      </c>
      <c r="F30" s="39" t="e">
        <f>F28/B29*100</f>
        <v>#DIV/0!</v>
      </c>
    </row>
    <row r="31" spans="1:6" x14ac:dyDescent="0.25">
      <c r="A31" s="75" t="s">
        <v>64</v>
      </c>
      <c r="B31" s="34"/>
      <c r="C31" s="34">
        <f>COUNTIF(Fiches!B20:DA20,0)</f>
        <v>0</v>
      </c>
      <c r="D31" s="34">
        <f>COUNTIF(Fiches!B20:DA20,1)</f>
        <v>0</v>
      </c>
      <c r="E31" s="34">
        <f>COUNTIF(Fiches!B20:DA20,2)</f>
        <v>0</v>
      </c>
      <c r="F31" s="35">
        <f>COUNTIF(Fiches!B20:DA20,3)</f>
        <v>0</v>
      </c>
    </row>
    <row r="32" spans="1:6" x14ac:dyDescent="0.25">
      <c r="A32" s="76"/>
      <c r="B32" s="21">
        <f>COUNTIF(Fiches!B20:AE20,"&lt;4")</f>
        <v>0</v>
      </c>
      <c r="C32" s="21"/>
      <c r="D32" s="21"/>
      <c r="E32" s="21"/>
      <c r="F32" s="36"/>
    </row>
    <row r="33" spans="1:6" ht="15.75" thickBot="1" x14ac:dyDescent="0.3">
      <c r="A33" s="77"/>
      <c r="B33" s="22"/>
      <c r="C33" s="22" t="e">
        <f>C31/B32*100</f>
        <v>#DIV/0!</v>
      </c>
      <c r="D33" s="22" t="e">
        <f>D31/B32*100</f>
        <v>#DIV/0!</v>
      </c>
      <c r="E33" s="22" t="e">
        <f>E31/B32*100</f>
        <v>#DIV/0!</v>
      </c>
      <c r="F33" s="37" t="e">
        <f>F31/B32*100</f>
        <v>#DIV/0!</v>
      </c>
    </row>
    <row r="34" spans="1:6" x14ac:dyDescent="0.25">
      <c r="A34" s="75" t="s">
        <v>65</v>
      </c>
      <c r="B34" s="34"/>
      <c r="C34" s="34">
        <f>COUNTIF(Fiches!B19:DA19,0)</f>
        <v>0</v>
      </c>
      <c r="D34" s="34">
        <f>COUNTIF(Fiches!B19:DA19,1)</f>
        <v>0</v>
      </c>
      <c r="E34" s="34">
        <f>COUNTIF(Fiches!B19:BA19,2)</f>
        <v>0</v>
      </c>
      <c r="F34" s="35">
        <f>COUNTIF(Fiches!B19:BA19,3)</f>
        <v>0</v>
      </c>
    </row>
    <row r="35" spans="1:6" x14ac:dyDescent="0.25">
      <c r="A35" s="76"/>
      <c r="B35" s="21">
        <f>COUNTIF(Fiches!B19:AE19,"&lt;4")</f>
        <v>0</v>
      </c>
      <c r="C35" s="21"/>
      <c r="D35" s="21"/>
      <c r="E35" s="21"/>
      <c r="F35" s="36"/>
    </row>
    <row r="36" spans="1:6" ht="15.75" thickBot="1" x14ac:dyDescent="0.3">
      <c r="A36" s="77"/>
      <c r="B36" s="22"/>
      <c r="C36" s="38" t="e">
        <f>C34/B35*100</f>
        <v>#DIV/0!</v>
      </c>
      <c r="D36" s="38" t="e">
        <f>D34/B35*100</f>
        <v>#DIV/0!</v>
      </c>
      <c r="E36" s="38" t="e">
        <f>E34/B35*100</f>
        <v>#DIV/0!</v>
      </c>
      <c r="F36" s="39" t="e">
        <f>F34/B35*100</f>
        <v>#DIV/0!</v>
      </c>
    </row>
    <row r="37" spans="1:6" x14ac:dyDescent="0.25">
      <c r="A37" s="75" t="s">
        <v>66</v>
      </c>
      <c r="B37" s="34"/>
      <c r="C37" s="34">
        <f>COUNTIF(Fiches!B21:DA21,0)</f>
        <v>0</v>
      </c>
      <c r="D37" s="34">
        <f>COUNTIF(Fiches!B21:DA21,1)</f>
        <v>0</v>
      </c>
      <c r="E37" s="34">
        <f>COUNTIF(Fiches!B21:DA21,2)</f>
        <v>0</v>
      </c>
      <c r="F37" s="35">
        <f>COUNTIF(Fiches!B21:DA21,3)</f>
        <v>0</v>
      </c>
    </row>
    <row r="38" spans="1:6" x14ac:dyDescent="0.25">
      <c r="A38" s="76"/>
      <c r="B38" s="21">
        <f>COUNTIF(Fiches!B21:AE21,"&lt;4")</f>
        <v>0</v>
      </c>
      <c r="C38" s="21"/>
      <c r="D38" s="21"/>
      <c r="E38" s="21"/>
      <c r="F38" s="36"/>
    </row>
    <row r="39" spans="1:6" ht="15.75" thickBot="1" x14ac:dyDescent="0.3">
      <c r="A39" s="77"/>
      <c r="B39" s="22"/>
      <c r="C39" s="38" t="e">
        <f>C37/B38*100</f>
        <v>#DIV/0!</v>
      </c>
      <c r="D39" s="38" t="e">
        <f>D37/B38*100</f>
        <v>#DIV/0!</v>
      </c>
      <c r="E39" s="38" t="e">
        <f>E37/B38*100</f>
        <v>#DIV/0!</v>
      </c>
      <c r="F39" s="39" t="e">
        <f>F37/B38*100</f>
        <v>#DIV/0!</v>
      </c>
    </row>
    <row r="40" spans="1:6" x14ac:dyDescent="0.25">
      <c r="A40" s="75" t="s">
        <v>67</v>
      </c>
      <c r="B40" s="34"/>
      <c r="C40" s="34">
        <f>COUNTIF(Fiches!B22:DA22,0)</f>
        <v>0</v>
      </c>
      <c r="D40" s="34">
        <f>COUNTIF(Fiches!B22:DA22,1)</f>
        <v>0</v>
      </c>
      <c r="E40" s="34">
        <f>COUNTIF(Fiches!B22:DA22,2)</f>
        <v>0</v>
      </c>
      <c r="F40" s="35">
        <f>COUNTIF(Fiches!B22:DA22,3)</f>
        <v>0</v>
      </c>
    </row>
    <row r="41" spans="1:6" x14ac:dyDescent="0.25">
      <c r="A41" s="76"/>
      <c r="B41" s="21">
        <f>COUNTIF(Fiches!B22:AE22,"&lt;4")</f>
        <v>0</v>
      </c>
      <c r="C41" s="21"/>
      <c r="D41" s="21"/>
      <c r="E41" s="21"/>
      <c r="F41" s="36"/>
    </row>
    <row r="42" spans="1:6" ht="15.75" thickBot="1" x14ac:dyDescent="0.3">
      <c r="A42" s="77"/>
      <c r="B42" s="12"/>
      <c r="C42" s="38" t="e">
        <f>C40/B41*100</f>
        <v>#DIV/0!</v>
      </c>
      <c r="D42" s="38" t="e">
        <f>D40/B41*100</f>
        <v>#DIV/0!</v>
      </c>
      <c r="E42" s="38" t="e">
        <f>E40/B41*100</f>
        <v>#DIV/0!</v>
      </c>
      <c r="F42" s="39" t="e">
        <f>F40/B41*100</f>
        <v>#DIV/0!</v>
      </c>
    </row>
    <row r="43" spans="1:6" x14ac:dyDescent="0.25">
      <c r="A43" s="78" t="s">
        <v>68</v>
      </c>
      <c r="B43" s="19"/>
      <c r="C43" s="21">
        <f>SUM(C19,C22,C25,C28,C31,C34,C37,C40)</f>
        <v>0</v>
      </c>
      <c r="D43" s="21">
        <f>SUM(D19,D22,D25,D28,D31,D34,D37,D40)</f>
        <v>0</v>
      </c>
      <c r="E43" s="21">
        <f>SUM(E19,E22,E25,E28,E31,E34,E37,E40)</f>
        <v>0</v>
      </c>
      <c r="F43" s="35">
        <f>SUM(F19,F22,F25,F28,F31,F34,F37,F40)</f>
        <v>0</v>
      </c>
    </row>
    <row r="44" spans="1:6" x14ac:dyDescent="0.25">
      <c r="A44" s="76"/>
      <c r="B44" s="19"/>
      <c r="C44" s="21"/>
      <c r="D44" s="21"/>
      <c r="E44" s="21"/>
      <c r="F44" s="36"/>
    </row>
    <row r="45" spans="1:6" ht="15.75" thickBot="1" x14ac:dyDescent="0.3">
      <c r="A45" s="77"/>
      <c r="B45" s="12"/>
      <c r="C45" s="22"/>
      <c r="D45" s="22"/>
      <c r="E45" s="22"/>
      <c r="F45" s="37"/>
    </row>
    <row r="48" spans="1:6" x14ac:dyDescent="0.25">
      <c r="A48" s="24" t="s">
        <v>75</v>
      </c>
    </row>
    <row r="50" spans="1:3" x14ac:dyDescent="0.25">
      <c r="A50" s="41" t="s">
        <v>69</v>
      </c>
      <c r="B50" s="40" t="s">
        <v>76</v>
      </c>
      <c r="C50" s="44" t="s">
        <v>77</v>
      </c>
    </row>
    <row r="51" spans="1:3" ht="30" x14ac:dyDescent="0.25">
      <c r="A51" s="42" t="s">
        <v>78</v>
      </c>
      <c r="B51" s="45" t="str">
        <f>IF(Maternité!F18="OUI","X","")</f>
        <v/>
      </c>
      <c r="C51" s="46" t="str">
        <f>IF(Maternité!F18="NON","X","")</f>
        <v/>
      </c>
    </row>
    <row r="52" spans="1:3" ht="45" x14ac:dyDescent="0.25">
      <c r="A52" s="42" t="s">
        <v>79</v>
      </c>
      <c r="B52" s="45" t="str">
        <f>IF(Maternité!F21="OUI","X","")</f>
        <v/>
      </c>
      <c r="C52" s="46" t="str">
        <f>IF(Maternité!F21="NON","X","")</f>
        <v/>
      </c>
    </row>
    <row r="53" spans="1:3" ht="30" x14ac:dyDescent="0.25">
      <c r="A53" s="42" t="s">
        <v>80</v>
      </c>
      <c r="B53" s="45" t="str">
        <f>IF(Maternité!F22="OUI","X","")</f>
        <v/>
      </c>
      <c r="C53" s="46" t="str">
        <f>IF(Maternité!F22="NON","X","")</f>
        <v/>
      </c>
    </row>
    <row r="54" spans="1:3" ht="45" x14ac:dyDescent="0.25">
      <c r="A54" s="42" t="s">
        <v>81</v>
      </c>
      <c r="B54" s="45" t="str">
        <f>IF(Maternité!F23="OUI","X","")</f>
        <v/>
      </c>
      <c r="C54" s="46" t="str">
        <f>IF(Maternité!F23="NON","X","")</f>
        <v/>
      </c>
    </row>
    <row r="55" spans="1:3" ht="30" x14ac:dyDescent="0.25">
      <c r="A55" s="42" t="s">
        <v>82</v>
      </c>
      <c r="B55" s="45" t="str">
        <f>IF(Maternité!F24="OUI","X","")</f>
        <v/>
      </c>
      <c r="C55" s="46" t="str">
        <f>IF(Maternité!F24="NON","X","")</f>
        <v/>
      </c>
    </row>
    <row r="56" spans="1:3" ht="45" x14ac:dyDescent="0.25">
      <c r="A56" s="42" t="s">
        <v>83</v>
      </c>
      <c r="B56" s="45" t="str">
        <f>IF(Maternité!F26="OUI","X","")</f>
        <v/>
      </c>
      <c r="C56" s="46" t="str">
        <f>IF(Maternité!F26="NON","X","")</f>
        <v/>
      </c>
    </row>
    <row r="57" spans="1:3" ht="30" x14ac:dyDescent="0.25">
      <c r="A57" s="42" t="s">
        <v>84</v>
      </c>
      <c r="B57" s="45" t="str">
        <f>IF(Maternité!F25="OUI","X","")</f>
        <v/>
      </c>
      <c r="C57" s="46" t="str">
        <f>IF(Maternité!F25="NON","X","")</f>
        <v/>
      </c>
    </row>
    <row r="58" spans="1:3" ht="30" x14ac:dyDescent="0.25">
      <c r="A58" s="42" t="s">
        <v>85</v>
      </c>
      <c r="B58" s="45" t="str">
        <f>IF(Maternité!F27="OUI","X","")</f>
        <v/>
      </c>
      <c r="C58" s="46" t="str">
        <f>IF(Maternité!F27="NON","X","")</f>
        <v/>
      </c>
    </row>
    <row r="59" spans="1:3" ht="30" x14ac:dyDescent="0.25">
      <c r="A59" s="42" t="s">
        <v>86</v>
      </c>
      <c r="B59" s="45" t="str">
        <f>IF(Maternité!F28="OUI","X","")</f>
        <v/>
      </c>
      <c r="C59" s="46" t="str">
        <f>IF(Maternité!F28="NON","X","")</f>
        <v/>
      </c>
    </row>
    <row r="60" spans="1:3" ht="18.75" customHeight="1" x14ac:dyDescent="0.25">
      <c r="A60" s="43" t="s">
        <v>87</v>
      </c>
      <c r="B60" s="45">
        <f>COUNTIF(Maternité!F18:F28,"OUI")</f>
        <v>0</v>
      </c>
      <c r="C60" s="47">
        <f>COUNTIF(Maternité!F18:F28,"NON")</f>
        <v>0</v>
      </c>
    </row>
  </sheetData>
  <sheetProtection password="EFAD" sheet="1"/>
  <mergeCells count="9">
    <mergeCell ref="A37:A39"/>
    <mergeCell ref="A40:A42"/>
    <mergeCell ref="A43:A45"/>
    <mergeCell ref="A19:A21"/>
    <mergeCell ref="A22:A24"/>
    <mergeCell ref="A25:A27"/>
    <mergeCell ref="A28:A30"/>
    <mergeCell ref="A31:A33"/>
    <mergeCell ref="A34:A36"/>
  </mergeCells>
  <pageMargins left="0.7" right="0.7" top="0.75" bottom="0.75" header="0.3" footer="0.3"/>
  <pageSetup paperSize="9" orientation="portrait" verticalDpi="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D20" sqref="D20"/>
    </sheetView>
  </sheetViews>
  <sheetFormatPr baseColWidth="10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  <row r="4" spans="1:1" x14ac:dyDescent="0.25">
      <c r="A4">
        <v>1</v>
      </c>
    </row>
    <row r="5" spans="1:1" x14ac:dyDescent="0.25">
      <c r="A5">
        <v>2</v>
      </c>
    </row>
    <row r="6" spans="1:1" x14ac:dyDescent="0.25">
      <c r="A6">
        <v>3</v>
      </c>
    </row>
    <row r="8" spans="1:1" x14ac:dyDescent="0.25">
      <c r="A8">
        <v>0</v>
      </c>
    </row>
    <row r="9" spans="1:1" x14ac:dyDescent="0.25">
      <c r="A9">
        <v>1</v>
      </c>
    </row>
    <row r="10" spans="1:1" x14ac:dyDescent="0.25">
      <c r="A10">
        <v>2</v>
      </c>
    </row>
    <row r="11" spans="1:1" x14ac:dyDescent="0.25">
      <c r="A11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MENU</vt:lpstr>
      <vt:lpstr>Maternité</vt:lpstr>
      <vt:lpstr>Fiches</vt:lpstr>
      <vt:lpstr>Résultats</vt:lpstr>
      <vt:lpstr>listes</vt:lpstr>
      <vt:lpstr>CHOIX</vt:lpstr>
      <vt:lpstr>liste</vt:lpstr>
      <vt:lpstr>liste1</vt:lpstr>
      <vt:lpstr>liste2</vt:lpstr>
      <vt:lpstr>liste3</vt:lpstr>
    </vt:vector>
  </TitlesOfParts>
  <Company>Hospices Civils de Lyon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CAILLAT-VALLET, Emmanuelle</dc:creator>
  <cp:lastModifiedBy>MACHUT, Anais</cp:lastModifiedBy>
  <cp:lastPrinted>2017-02-09T13:31:11Z</cp:lastPrinted>
  <dcterms:created xsi:type="dcterms:W3CDTF">2017-02-09T08:26:30Z</dcterms:created>
  <dcterms:modified xsi:type="dcterms:W3CDTF">2023-10-12T07:40:18Z</dcterms:modified>
</cp:coreProperties>
</file>