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487"/>
  </bookViews>
  <sheets>
    <sheet name="grille" sheetId="1" r:id="rId1"/>
    <sheet name="MOP" sheetId="30" r:id="rId2"/>
    <sheet name="Tenue de l'agent" sheetId="31" r:id="rId3"/>
    <sheet name="Préparation du soins" sheetId="32" r:id="rId4"/>
    <sheet name="Avant la toilette" sheetId="33" r:id="rId5"/>
    <sheet name="Pendant la toilette" sheetId="34" r:id="rId6"/>
    <sheet name="Aprés la toilette" sheetId="35" r:id="rId7"/>
    <sheet name="Résultats" sheetId="36" r:id="rId8"/>
    <sheet name="Graph" sheetId="37" r:id="rId9"/>
  </sheets>
  <definedNames>
    <definedName name="_xlnm.Print_Area" localSheetId="0">grille!$A$1:$E$57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9" i="36" l="1"/>
  <c r="M28" i="36"/>
  <c r="M27" i="36"/>
  <c r="I27" i="36"/>
  <c r="C29" i="36" l="1"/>
  <c r="D29" i="36"/>
  <c r="E29" i="36"/>
  <c r="F29" i="36"/>
  <c r="G29" i="36"/>
  <c r="H29" i="36"/>
  <c r="I29" i="36"/>
  <c r="J29" i="36"/>
  <c r="K29" i="36"/>
  <c r="L29" i="36"/>
  <c r="B29" i="36"/>
  <c r="C28" i="36"/>
  <c r="D28" i="36"/>
  <c r="E28" i="36"/>
  <c r="F28" i="36"/>
  <c r="G28" i="36"/>
  <c r="H28" i="36"/>
  <c r="I28" i="36"/>
  <c r="J28" i="36"/>
  <c r="K28" i="36"/>
  <c r="L28" i="36"/>
  <c r="B28" i="36"/>
  <c r="C27" i="36"/>
  <c r="D27" i="36"/>
  <c r="E27" i="36"/>
  <c r="F27" i="36"/>
  <c r="G27" i="36"/>
  <c r="H27" i="36"/>
  <c r="J27" i="36"/>
  <c r="K27" i="36"/>
  <c r="L27" i="36"/>
  <c r="B27" i="36"/>
  <c r="A2" i="35" l="1"/>
  <c r="A2" i="34"/>
  <c r="A2" i="33"/>
  <c r="A2" i="32"/>
  <c r="A2" i="31"/>
  <c r="F2" i="31"/>
  <c r="C22" i="36"/>
  <c r="D22" i="36"/>
  <c r="E22" i="36"/>
  <c r="F22" i="36"/>
  <c r="G22" i="36"/>
  <c r="H22" i="36"/>
  <c r="I22" i="36"/>
  <c r="J22" i="36"/>
  <c r="K22" i="36"/>
  <c r="L22" i="36"/>
  <c r="M22" i="36"/>
  <c r="N22" i="36"/>
  <c r="O22" i="36"/>
  <c r="P22" i="36"/>
  <c r="B22" i="36"/>
  <c r="C21" i="36"/>
  <c r="D21" i="36"/>
  <c r="E21" i="36"/>
  <c r="F21" i="36"/>
  <c r="G21" i="36"/>
  <c r="H21" i="36"/>
  <c r="I21" i="36"/>
  <c r="J21" i="36"/>
  <c r="K21" i="36"/>
  <c r="L21" i="36"/>
  <c r="M21" i="36"/>
  <c r="N21" i="36"/>
  <c r="O21" i="36"/>
  <c r="P21" i="36"/>
  <c r="B21" i="36"/>
  <c r="B20" i="36"/>
  <c r="C20" i="36"/>
  <c r="D20" i="36"/>
  <c r="E20" i="36"/>
  <c r="F20" i="36"/>
  <c r="G20" i="36"/>
  <c r="H20" i="36"/>
  <c r="I20" i="36"/>
  <c r="J20" i="36"/>
  <c r="K20" i="36"/>
  <c r="L20" i="36"/>
  <c r="M20" i="36"/>
  <c r="N20" i="36"/>
  <c r="O20" i="36"/>
  <c r="P20" i="36"/>
  <c r="C16" i="36"/>
  <c r="D16" i="36"/>
  <c r="E16" i="36"/>
  <c r="B16" i="36"/>
  <c r="B15" i="36"/>
  <c r="C15" i="36"/>
  <c r="D15" i="36"/>
  <c r="E15" i="36"/>
  <c r="C14" i="36"/>
  <c r="D14" i="36"/>
  <c r="E14" i="36"/>
  <c r="B14" i="36"/>
  <c r="C4" i="36"/>
  <c r="D4" i="36"/>
  <c r="E4" i="36"/>
  <c r="B4" i="36"/>
  <c r="C3" i="36"/>
  <c r="D3" i="36"/>
  <c r="E3" i="36"/>
  <c r="B3" i="36"/>
  <c r="C2" i="36"/>
  <c r="D2" i="36"/>
  <c r="E2" i="36"/>
  <c r="B2" i="36"/>
  <c r="C10" i="36"/>
  <c r="D10" i="36"/>
  <c r="E10" i="36"/>
  <c r="F10" i="36"/>
  <c r="G10" i="36"/>
  <c r="H10" i="36"/>
  <c r="I10" i="36"/>
  <c r="J10" i="36"/>
  <c r="C9" i="36"/>
  <c r="D9" i="36"/>
  <c r="E9" i="36"/>
  <c r="F9" i="36"/>
  <c r="G9" i="36"/>
  <c r="H9" i="36"/>
  <c r="I9" i="36"/>
  <c r="J9" i="36"/>
  <c r="B10" i="36"/>
  <c r="B9" i="36"/>
  <c r="C8" i="36"/>
  <c r="D8" i="36"/>
  <c r="E8" i="36"/>
  <c r="F8" i="36"/>
  <c r="G8" i="36"/>
  <c r="H8" i="36"/>
  <c r="I8" i="36"/>
  <c r="J8" i="36"/>
  <c r="B8" i="36"/>
</calcChain>
</file>

<file path=xl/sharedStrings.xml><?xml version="1.0" encoding="utf-8"?>
<sst xmlns="http://schemas.openxmlformats.org/spreadsheetml/2006/main" count="283" uniqueCount="113">
  <si>
    <t>Grille d'audit</t>
  </si>
  <si>
    <t>OUI</t>
  </si>
  <si>
    <t>NON</t>
  </si>
  <si>
    <t>OBSERVATIONS</t>
  </si>
  <si>
    <t>TENUE DE L'AGENT</t>
  </si>
  <si>
    <t>Toilette du résident</t>
  </si>
  <si>
    <t>PENDANT LA TOILETTE</t>
  </si>
  <si>
    <t>APRES LA TOILETTE</t>
  </si>
  <si>
    <t>FHA avant préparation du matériel</t>
  </si>
  <si>
    <t>Changer de gant de toilette en cas de rupture du sens du propre vers le sale</t>
  </si>
  <si>
    <t>NC</t>
  </si>
  <si>
    <t>FHA avant contact avec le résident</t>
  </si>
  <si>
    <t>Absence de linge sale déposé au sol</t>
  </si>
  <si>
    <t>Lavage des pieds réalisé</t>
  </si>
  <si>
    <t>Hygiène des mains au retrait des gants</t>
  </si>
  <si>
    <t>Protection de la tenue juste avant de débuter le soin</t>
  </si>
  <si>
    <t>Hygiène bucco-dentaire réalisée</t>
  </si>
  <si>
    <t>Objectif: Prévenir le risque infectieux lié au risque de transmission croisée entre le résident, le soignant et l’environnement  par l’application des précautions standard.  Soins réalisés par les infirmiers, aides-soignants, auxiliaires de puériculture, aides médico-psychologiques, auxiliaires de vie.</t>
  </si>
  <si>
    <t>Agent observé (au besoin):</t>
  </si>
  <si>
    <t>EMS :</t>
  </si>
  <si>
    <t>Tenue conforme : propre, à manches courtes et sans vêtements personnels</t>
  </si>
  <si>
    <t>Ongles courts sans vernis ni faux ongles</t>
  </si>
  <si>
    <t>Zéro bijou aux mains et poignets</t>
  </si>
  <si>
    <t>Cheveux courts ou noués</t>
  </si>
  <si>
    <t>Utilisation d'un guéridon</t>
  </si>
  <si>
    <t>Préparation du soins</t>
  </si>
  <si>
    <t>Présence d'une boite de gants à UU</t>
  </si>
  <si>
    <t>Présence d'un flacon de SHA</t>
  </si>
  <si>
    <t>Présence de détergent désinfectant</t>
  </si>
  <si>
    <t>Présence d'essuie main</t>
  </si>
  <si>
    <t>Poubelle à portée de mains</t>
  </si>
  <si>
    <t>Présence uniquement du matériel nécessaire au soin</t>
  </si>
  <si>
    <t>Avant la toilette</t>
  </si>
  <si>
    <t>Préparation du linge du résident et protection</t>
  </si>
  <si>
    <t>Absence de déchets / protection posés au sol</t>
  </si>
  <si>
    <t>Gants portés uniquement pour le contact avec les liquides biologiques</t>
  </si>
  <si>
    <t>Conformité du transport du linge sale jusqu'au chariot de linge sale</t>
  </si>
  <si>
    <t>Conformité du transport des déchets</t>
  </si>
  <si>
    <t>Si réfection du lit, mains désinfectées</t>
  </si>
  <si>
    <t>Si changement des draps, désinfection du matelas</t>
  </si>
  <si>
    <t>Oter le tablier à la fin de la toilette</t>
  </si>
  <si>
    <t>Nettoyer et désinfecter le guéridon</t>
  </si>
  <si>
    <t>Explications</t>
  </si>
  <si>
    <t>Cocher oui si un guéridon est préparé et utilisé pour la toilette d'un résident (cf. fiche guéridon)</t>
  </si>
  <si>
    <t>Cocher oui si à portée de mains, dans l'idéal posé sur le guéridon.</t>
  </si>
  <si>
    <t>Cocher oui si le matériel est individualisé. Cocher non si le matériel est partagé ou si stockage du matériel destiné au résident dans les poches, sur le guéridon, dans un tiroir partagé…</t>
  </si>
  <si>
    <t>Friction au plus près du chariot de nursing</t>
  </si>
  <si>
    <t>cocher oui si guéridon équipé pour un seul résident. cocher non, si guéridon équipé pour plusieurs soins, plusieurs résidents (stockage)</t>
  </si>
  <si>
    <t>Cocher oui, si vérification visuelle de la propreté. Cocher non si présence de salissures et non nettoyées désinfectées avant l'utilisation</t>
  </si>
  <si>
    <t>Matériel et pommades individualisés (gants, brosses/peignes, pommade, huile de massage…)</t>
  </si>
  <si>
    <t>Matériel propre (cuvette, guéridon, petit matériel de soins et équipements partagés ou communs tel chariot douche, lève-personnes, sèche cheveux, coupe ongle…)</t>
  </si>
  <si>
    <t>cocher oui si préparation des draps, vêtements, protections, préalable aux soins (anticipation). Cocher non si interruption de soins, sorti de chambre, prise de matériel dans les placards en milieu de soin</t>
  </si>
  <si>
    <t>cocher oui si poubelle rapprochée du soin ou présente sur le guéridon</t>
  </si>
  <si>
    <t>cocher oui si tablier mis dans la chambre avant le début du soin. Coche non si mis dans le couloir</t>
  </si>
  <si>
    <t>cocher oui si la désinfection des mains est réalisée dans la chambre avant de débuter le soin. Cocher non si désinfection des mains non réalisée.</t>
  </si>
  <si>
    <t>Utilisation conforme de l'eau de la cuvette</t>
  </si>
  <si>
    <t>Cocher non concerné si pas de rupture du sens du propre vers le sale. Cocher oui si rupture et changement de gant. Cocher non si rupture et absence de changement de gant.</t>
  </si>
  <si>
    <t>En présence de selles, utilisation de papier absorbant et/ou gants de toilette UU</t>
  </si>
  <si>
    <t>cocher non concerné si pas de selles. Cocher oui si utilisation de papier et/ou gant(s) de toilette à usage unique</t>
  </si>
  <si>
    <t>Cocher oui si gant(s) changés. Cocher non si gants non éliminés en fin de gestes ou rincés sous le robinet/dans la cuvette</t>
  </si>
  <si>
    <t>Cocher oui si déchets/protection éliminés directement dans un sac poubelle avec support (poubelle chambre, salle de bain, guéridon). Cocher non si au sol ou sur un  sac poubelle ouvert posé au sol.</t>
  </si>
  <si>
    <t>Absence de contamination de l'environnement avec des gants contaminés</t>
  </si>
  <si>
    <t>Cocher oui si maitrise de la gestuelle des mains gantées contaminées. Cocher non si mains gantées contaminées en contact avec le l'environnement: ex linge propre, carafe d'eau, armoire du résident...</t>
  </si>
  <si>
    <t>Cocher non si gants portés dès l'entrée dans la chambre</t>
  </si>
  <si>
    <t>Cocher non si gants conservés pour un geste inapproprié : ex répondre au téléphone</t>
  </si>
  <si>
    <t>Utilisation de gant(s) de toilette UU ou élimination de gants de toilette réutilisables pour chaque toilette du siège</t>
  </si>
  <si>
    <t>Cocher non si conservé dans la chambre ou la salle de bain</t>
  </si>
  <si>
    <t>Elimination immédiate de la serviette utilisée pour la toilette du siège</t>
  </si>
  <si>
    <t>Gants retirés juste après avoir réalisé la toilette du siège du résident ou le change</t>
  </si>
  <si>
    <t>cocher oui si observation effective du geste réalisé par le soignant ou le résident</t>
  </si>
  <si>
    <t>à interpréter en fonction de l'organisation de l'établissement. Ne pas cocher non concerné pour cet item</t>
  </si>
  <si>
    <t>Nettoyer et désinfecter le matériel de toilette partagé</t>
  </si>
  <si>
    <t>Nettoyer et désinfecter l'environnement proche du résident</t>
  </si>
  <si>
    <t>cocher oui si au minimum la cuvette est nettoyée désinfectée à la lavette désinfectante.</t>
  </si>
  <si>
    <t>matériel concerné par la question : lève malade, sèche cheveux, peignes, brosses, couples ongles</t>
  </si>
  <si>
    <t>Nettoyer et désinfecter la cuvette/la chaise de douche/le chariot douche</t>
  </si>
  <si>
    <t>cocher oui si retiré avant de sortir de la chambre</t>
  </si>
  <si>
    <t>cocher non si lit refait avec des gants, ou avec des mains non désinfectées</t>
  </si>
  <si>
    <t>cocher non si désinfection non réalisée ou insuffisamment réalisée (produit en quantité insuffisante)</t>
  </si>
  <si>
    <t>Si changement des draps, désinfection correcte du matelas</t>
  </si>
  <si>
    <t>cocher oui, si aucun contact avec la tenue et transfert sans gant sans tablier (sauf si linge très souillé)</t>
  </si>
  <si>
    <t>idem question précédente</t>
  </si>
  <si>
    <t>cocher oui si nettoyage et désinfection au minimum du plateau du haut, du plateau intermédiaire et des points de contact</t>
  </si>
  <si>
    <t xml:space="preserve">Auditeur(s) : </t>
  </si>
  <si>
    <t xml:space="preserve">Présence d'essuie main </t>
  </si>
  <si>
    <t>Cocher oui si à portée de mains, dans l'idéal posé sur le guéridon, en spray ou lingettes ou lavettes pré-imprégnées</t>
  </si>
  <si>
    <t>Cocher oui si à portée de mains, dans l'idéal posé sur le guéridon. pour le lavage des mains et/ou pour la désinfection des surfaces (en l'absence de lavette)</t>
  </si>
  <si>
    <t>cocher oui si absence de retrempage ou si renouvellement de l'eau de la cuvette (présence de savon, après la toilette des pieds, après la toilette du siège...). Cocher non si retrempage ou insuffisance de changement d'eau.</t>
  </si>
  <si>
    <t>Changement de gant de toilette en cas de rupture du sens du propre vers le sale</t>
  </si>
  <si>
    <t>Utilisation conforme de l'eau de la cuvette (changement d'eau / absence de retrempage)</t>
  </si>
  <si>
    <r>
      <rPr>
        <u/>
        <sz val="28"/>
        <rFont val="Calibri"/>
        <family val="2"/>
        <scheme val="minor"/>
      </rPr>
      <t>Date</t>
    </r>
    <r>
      <rPr>
        <sz val="28"/>
        <rFont val="Calibri"/>
        <family val="2"/>
        <scheme val="minor"/>
      </rPr>
      <t xml:space="preserve">:                                                           </t>
    </r>
  </si>
  <si>
    <r>
      <t>Fonction:</t>
    </r>
    <r>
      <rPr>
        <sz val="24"/>
        <color theme="1"/>
        <rFont val="Calibri"/>
        <family val="2"/>
        <scheme val="minor"/>
      </rPr>
      <t xml:space="preserve">  AS       AVS AMP AES      FFAS</t>
    </r>
  </si>
  <si>
    <t xml:space="preserve">Si interruption de soins ou sortie de chambre, gants retirés </t>
  </si>
  <si>
    <t>Si interruption de soins ou sortie de chambre, hygiène des mains</t>
  </si>
  <si>
    <r>
      <t>Fonction:</t>
    </r>
    <r>
      <rPr>
        <sz val="24"/>
        <color theme="1"/>
        <rFont val="Calibri"/>
        <family val="2"/>
        <scheme val="minor"/>
      </rPr>
      <t xml:space="preserve">  AS        AVS      AMP        AES        FFAS</t>
    </r>
  </si>
  <si>
    <r>
      <rPr>
        <u/>
        <sz val="24"/>
        <rFont val="Calibri"/>
        <family val="2"/>
        <scheme val="minor"/>
      </rPr>
      <t>Date</t>
    </r>
    <r>
      <rPr>
        <sz val="24"/>
        <rFont val="Calibri"/>
        <family val="2"/>
        <scheme val="minor"/>
      </rPr>
      <t xml:space="preserve">:                                                           </t>
    </r>
  </si>
  <si>
    <t>Cette grille peut être utilisée pour auditer une toilette avec ou sans guéridon. Elle se limite à des critères en lien avec la prévention du risque infectieux. Chaque EMS/EMH est libre d'ajouter des critères en lien avec la pudeur, mise en beauté, bienveillance, utilisation des crèmes médicamenteuses...</t>
  </si>
  <si>
    <t>cocher oui si linge non posé au sol</t>
  </si>
  <si>
    <t>Audités</t>
  </si>
  <si>
    <t>Conformité</t>
  </si>
  <si>
    <t>Oui</t>
  </si>
  <si>
    <t>Non</t>
  </si>
  <si>
    <t>Tenue de l'agent</t>
  </si>
  <si>
    <t>oui</t>
  </si>
  <si>
    <t>non</t>
  </si>
  <si>
    <t>Elimination des excreta</t>
  </si>
  <si>
    <t>Traçabilité du soin</t>
  </si>
  <si>
    <t>cocher oui si les excreta sont éliminés de façon conforme au protocole de l'établissement</t>
  </si>
  <si>
    <t>cocher oui si le soin est tracé</t>
  </si>
  <si>
    <t>Environnement concerné= environnement touché durant la toilette : barrières de lit, adaptable, commande de lit, salle de bain partagée....Cocher oui si réalisé par le soignant effectuant la toilette et est effectivement observé. Cocher non concerné si sous responsabilté d'un autre soignant</t>
  </si>
  <si>
    <t>Gants portés uniquement pour le risque de contact avec les liquides biologiques</t>
  </si>
  <si>
    <t>Hygiène des mains avant de sortir de la chambre</t>
  </si>
  <si>
    <t>FHA après l'entrée dans la chambre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</si>
</sst>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Calibri"/>
      <family val="2"/>
      <scheme val="minor"/>
    </font>
    <font>
      <i/>
      <sz val="20"/>
      <color rgb="FF2E74B5"/>
      <name val="Comic Sans MS"/>
      <family val="4"/>
    </font>
    <font>
      <sz val="14"/>
      <color theme="1"/>
      <name val="Comic Sans MS"/>
      <family val="4"/>
    </font>
    <font>
      <i/>
      <sz val="14"/>
      <color rgb="FF2E74B5"/>
      <name val="Comic Sans MS"/>
      <family val="4"/>
    </font>
    <font>
      <sz val="20"/>
      <color theme="1"/>
      <name val="Comic Sans MS"/>
      <family val="4"/>
    </font>
    <font>
      <sz val="20"/>
      <color theme="3" tint="0.39997558519241921"/>
      <name val="Comic Sans MS"/>
      <family val="4"/>
    </font>
    <font>
      <sz val="24"/>
      <color theme="1"/>
      <name val="Comic Sans MS"/>
      <family val="4"/>
    </font>
    <font>
      <sz val="26"/>
      <color theme="1"/>
      <name val="Comic Sans MS"/>
      <family val="4"/>
    </font>
    <font>
      <sz val="14"/>
      <name val="Comic Sans MS"/>
      <family val="4"/>
    </font>
    <font>
      <b/>
      <sz val="36"/>
      <color theme="1"/>
      <name val="Calibri"/>
      <family val="2"/>
      <scheme val="minor"/>
    </font>
    <font>
      <i/>
      <u/>
      <sz val="28"/>
      <color theme="1"/>
      <name val="Calibri"/>
      <family val="2"/>
      <scheme val="minor"/>
    </font>
    <font>
      <u/>
      <sz val="28"/>
      <color theme="1"/>
      <name val="Calibri"/>
      <family val="2"/>
      <scheme val="minor"/>
    </font>
    <font>
      <sz val="28"/>
      <name val="Calibri"/>
      <family val="2"/>
      <scheme val="minor"/>
    </font>
    <font>
      <u/>
      <sz val="28"/>
      <name val="Calibri"/>
      <family val="2"/>
      <scheme val="minor"/>
    </font>
    <font>
      <u/>
      <sz val="24"/>
      <color theme="1"/>
      <name val="Calibri"/>
      <family val="2"/>
      <scheme val="minor"/>
    </font>
    <font>
      <sz val="24"/>
      <color theme="1"/>
      <name val="Calibri"/>
      <family val="2"/>
      <scheme val="minor"/>
    </font>
    <font>
      <sz val="14"/>
      <color theme="1"/>
      <name val="Calibri"/>
      <family val="2"/>
      <scheme val="minor"/>
    </font>
    <font>
      <sz val="26"/>
      <color theme="1"/>
      <name val="Calibri"/>
      <family val="2"/>
      <scheme val="minor"/>
    </font>
    <font>
      <sz val="24"/>
      <name val="Calibri"/>
      <family val="2"/>
      <scheme val="minor"/>
    </font>
    <font>
      <sz val="26"/>
      <name val="Calibri"/>
      <family val="2"/>
      <scheme val="minor"/>
    </font>
    <font>
      <sz val="18"/>
      <color theme="1"/>
      <name val="Calibri"/>
      <family val="2"/>
      <scheme val="minor"/>
    </font>
    <font>
      <sz val="16"/>
      <color theme="1"/>
      <name val="Calibri"/>
      <family val="2"/>
      <scheme val="minor"/>
    </font>
    <font>
      <sz val="20"/>
      <name val="Calibri"/>
      <family val="2"/>
      <scheme val="minor"/>
    </font>
    <font>
      <sz val="24"/>
      <color rgb="FFFF0000"/>
      <name val="Calibri"/>
      <family val="2"/>
      <scheme val="minor"/>
    </font>
    <font>
      <sz val="14"/>
      <color rgb="FFFF0000"/>
      <name val="Calibri"/>
      <family val="2"/>
      <scheme val="minor"/>
    </font>
    <font>
      <sz val="14"/>
      <name val="Calibri"/>
      <family val="2"/>
      <scheme val="minor"/>
    </font>
    <font>
      <u/>
      <sz val="24"/>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sz val="10"/>
      <name val="Calibri"/>
      <family val="2"/>
      <scheme val="minor"/>
    </font>
    <font>
      <sz val="11"/>
      <name val="Calibri"/>
      <family val="2"/>
      <scheme val="minor"/>
    </font>
    <font>
      <sz val="8"/>
      <color theme="1"/>
      <name val="Calibri"/>
      <family val="2"/>
      <scheme val="minor"/>
    </font>
    <font>
      <b/>
      <sz val="11"/>
      <color theme="0"/>
      <name val="Calibri"/>
      <family val="2"/>
      <scheme val="minor"/>
    </font>
    <font>
      <b/>
      <sz val="10"/>
      <color theme="0"/>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FF99FF"/>
        <bgColor indexed="64"/>
      </patternFill>
    </fill>
    <fill>
      <patternFill patternType="solid">
        <fgColor rgb="FFCC99FF"/>
        <bgColor indexed="64"/>
      </patternFill>
    </fill>
    <fill>
      <patternFill patternType="solid">
        <fgColor theme="0"/>
        <bgColor indexed="64"/>
      </patternFill>
    </fill>
    <fill>
      <patternFill patternType="solid">
        <fgColor theme="4"/>
        <bgColor theme="4"/>
      </patternFill>
    </fill>
  </fills>
  <borders count="2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theme="4" tint="0.39997558519241921"/>
      </top>
      <bottom style="medium">
        <color indexed="64"/>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wrapText="1"/>
    </xf>
    <xf numFmtId="0" fontId="2" fillId="0" borderId="0" xfId="0" applyFont="1" applyAlignment="1">
      <alignment wrapText="1"/>
    </xf>
    <xf numFmtId="0" fontId="2" fillId="0" borderId="0" xfId="0" applyFont="1" applyAlignment="1">
      <alignment horizontal="center" vertical="center"/>
    </xf>
    <xf numFmtId="0" fontId="2" fillId="0" borderId="0" xfId="0" applyFont="1" applyAlignment="1">
      <alignment horizontal="center"/>
    </xf>
    <xf numFmtId="0" fontId="2" fillId="9" borderId="0" xfId="0" applyFont="1" applyFill="1" applyBorder="1"/>
    <xf numFmtId="0" fontId="2" fillId="9" borderId="8" xfId="0" applyFont="1" applyFill="1" applyBorder="1"/>
    <xf numFmtId="0" fontId="5" fillId="0" borderId="0" xfId="0" applyFont="1" applyAlignment="1">
      <alignment horizontal="left" wrapText="1"/>
    </xf>
    <xf numFmtId="0" fontId="2" fillId="9" borderId="8" xfId="0" applyFont="1" applyFill="1" applyBorder="1" applyAlignment="1">
      <alignment horizontal="left" vertical="center"/>
    </xf>
    <xf numFmtId="0" fontId="2" fillId="9" borderId="0" xfId="0" applyFont="1" applyFill="1" applyBorder="1" applyAlignment="1">
      <alignment horizontal="left" vertical="center"/>
    </xf>
    <xf numFmtId="0" fontId="2" fillId="0" borderId="0" xfId="0" applyFont="1" applyAlignment="1">
      <alignment horizontal="left" vertical="center"/>
    </xf>
    <xf numFmtId="0" fontId="7" fillId="9" borderId="8" xfId="0" applyFont="1" applyFill="1" applyBorder="1" applyAlignment="1">
      <alignment horizontal="left" vertical="center"/>
    </xf>
    <xf numFmtId="0" fontId="7" fillId="9" borderId="0" xfId="0" applyFont="1" applyFill="1" applyBorder="1" applyAlignment="1">
      <alignment horizontal="left" vertical="center"/>
    </xf>
    <xf numFmtId="0" fontId="7" fillId="4" borderId="0" xfId="0" applyFont="1" applyFill="1" applyAlignment="1">
      <alignment horizontal="left" vertical="center"/>
    </xf>
    <xf numFmtId="0" fontId="7" fillId="9" borderId="8" xfId="0" applyFont="1" applyFill="1" applyBorder="1" applyAlignment="1">
      <alignment horizontal="left" vertical="center" wrapText="1"/>
    </xf>
    <xf numFmtId="0" fontId="7" fillId="9" borderId="0" xfId="0" applyFont="1" applyFill="1" applyBorder="1" applyAlignment="1">
      <alignment horizontal="left" vertical="center" wrapText="1"/>
    </xf>
    <xf numFmtId="0" fontId="7" fillId="0" borderId="0" xfId="0" applyFont="1" applyAlignment="1">
      <alignment horizontal="left" vertical="center" wrapText="1"/>
    </xf>
    <xf numFmtId="0" fontId="7" fillId="3" borderId="0" xfId="0" applyFont="1" applyFill="1" applyAlignment="1">
      <alignment horizontal="left" vertical="center" wrapText="1"/>
    </xf>
    <xf numFmtId="0" fontId="7" fillId="0" borderId="13" xfId="0" applyFont="1" applyBorder="1" applyAlignment="1">
      <alignment horizontal="left" vertical="center" wrapText="1"/>
    </xf>
    <xf numFmtId="0" fontId="6" fillId="9" borderId="8" xfId="0" applyFont="1" applyFill="1" applyBorder="1" applyAlignment="1">
      <alignment horizontal="left" vertical="center" wrapText="1"/>
    </xf>
    <xf numFmtId="0" fontId="6" fillId="9" borderId="0" xfId="0" applyFont="1" applyFill="1" applyBorder="1" applyAlignment="1">
      <alignment horizontal="left" vertical="center" wrapText="1"/>
    </xf>
    <xf numFmtId="0" fontId="6" fillId="0" borderId="0" xfId="0" applyFont="1" applyAlignment="1">
      <alignment horizontal="left" vertical="center" wrapText="1"/>
    </xf>
    <xf numFmtId="0" fontId="7" fillId="7" borderId="0" xfId="0" applyFont="1" applyFill="1" applyAlignment="1">
      <alignment horizontal="left" vertical="center" wrapText="1"/>
    </xf>
    <xf numFmtId="0" fontId="2" fillId="9" borderId="15" xfId="0" applyFont="1" applyFill="1" applyBorder="1" applyAlignment="1">
      <alignment horizontal="left" vertical="center"/>
    </xf>
    <xf numFmtId="0" fontId="2" fillId="9" borderId="20" xfId="0" applyFont="1" applyFill="1" applyBorder="1" applyAlignment="1">
      <alignment horizontal="left" vertical="center"/>
    </xf>
    <xf numFmtId="0" fontId="2" fillId="0" borderId="20" xfId="0" applyFont="1" applyBorder="1" applyAlignment="1">
      <alignment horizontal="left" vertical="center"/>
    </xf>
    <xf numFmtId="0" fontId="2" fillId="0" borderId="0" xfId="0" applyFont="1" applyBorder="1" applyAlignment="1">
      <alignment horizontal="left" vertical="center"/>
    </xf>
    <xf numFmtId="0" fontId="8" fillId="9" borderId="8" xfId="0" applyFont="1" applyFill="1" applyBorder="1" applyAlignment="1">
      <alignment horizontal="left" vertical="center"/>
    </xf>
    <xf numFmtId="0" fontId="8" fillId="9" borderId="0" xfId="0" applyFont="1" applyFill="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wrapText="1"/>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wrapText="1"/>
    </xf>
    <xf numFmtId="0" fontId="12" fillId="0" borderId="0" xfId="0" applyFont="1" applyBorder="1" applyAlignment="1">
      <alignment wrapText="1"/>
    </xf>
    <xf numFmtId="0" fontId="11" fillId="0" borderId="0" xfId="0" applyFont="1"/>
    <xf numFmtId="0" fontId="14" fillId="0" borderId="0" xfId="0" applyFont="1"/>
    <xf numFmtId="0" fontId="16" fillId="0" borderId="0" xfId="0" applyFont="1" applyAlignment="1">
      <alignment wrapText="1"/>
    </xf>
    <xf numFmtId="0" fontId="17" fillId="4" borderId="19" xfId="0" applyFont="1" applyFill="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17" fillId="8"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15" fillId="0" borderId="9" xfId="0" applyFont="1" applyBorder="1" applyAlignment="1">
      <alignment horizontal="left" vertical="center" wrapText="1"/>
    </xf>
    <xf numFmtId="0" fontId="17" fillId="6" borderId="10" xfId="0" applyFont="1" applyFill="1" applyBorder="1" applyAlignment="1">
      <alignment horizontal="left" vertical="center" wrapText="1"/>
    </xf>
    <xf numFmtId="0" fontId="15" fillId="0" borderId="3" xfId="0" applyFont="1" applyBorder="1" applyAlignment="1">
      <alignment horizontal="left" vertical="top" wrapText="1"/>
    </xf>
    <xf numFmtId="0" fontId="18" fillId="0" borderId="4" xfId="0" applyFont="1" applyBorder="1" applyAlignment="1">
      <alignment horizontal="left" vertical="center" wrapText="1"/>
    </xf>
    <xf numFmtId="0" fontId="18" fillId="9" borderId="3" xfId="0" applyFont="1" applyFill="1" applyBorder="1" applyAlignment="1">
      <alignment horizontal="left" vertical="center" wrapText="1"/>
    </xf>
    <xf numFmtId="0" fontId="18" fillId="9" borderId="4" xfId="0" applyFont="1" applyFill="1" applyBorder="1" applyAlignment="1">
      <alignment horizontal="left" vertical="center" wrapText="1"/>
    </xf>
    <xf numFmtId="0" fontId="19" fillId="5" borderId="5" xfId="0" applyFont="1" applyFill="1" applyBorder="1" applyAlignment="1">
      <alignment horizontal="left" vertical="center" wrapText="1"/>
    </xf>
    <xf numFmtId="0" fontId="0" fillId="0" borderId="0" xfId="0" applyFont="1"/>
    <xf numFmtId="0" fontId="16" fillId="0" borderId="0" xfId="0" applyFont="1" applyAlignment="1">
      <alignment horizontal="center" vertical="center"/>
    </xf>
    <xf numFmtId="0" fontId="17" fillId="4" borderId="18" xfId="0" applyFont="1" applyFill="1" applyBorder="1" applyAlignment="1">
      <alignment horizontal="center" vertical="center"/>
    </xf>
    <xf numFmtId="0" fontId="17" fillId="0" borderId="4" xfId="0" applyFont="1" applyBorder="1" applyAlignment="1">
      <alignment horizontal="left" vertical="center" wrapText="1"/>
    </xf>
    <xf numFmtId="0" fontId="17" fillId="0" borderId="3" xfId="0" applyFont="1" applyBorder="1" applyAlignment="1">
      <alignment horizontal="left" vertical="center" wrapText="1"/>
    </xf>
    <xf numFmtId="0" fontId="15" fillId="0" borderId="0" xfId="0" applyFont="1" applyAlignment="1">
      <alignment horizontal="left" vertical="center" wrapText="1"/>
    </xf>
    <xf numFmtId="0" fontId="17" fillId="8" borderId="2" xfId="0" applyFont="1" applyFill="1" applyBorder="1" applyAlignment="1">
      <alignment horizontal="left" vertical="center"/>
    </xf>
    <xf numFmtId="0" fontId="21" fillId="0" borderId="3" xfId="0" applyFont="1" applyBorder="1" applyAlignment="1">
      <alignment horizontal="left" vertical="center"/>
    </xf>
    <xf numFmtId="0" fontId="21" fillId="0" borderId="21" xfId="0" applyFont="1" applyBorder="1" applyAlignment="1">
      <alignment vertical="center"/>
    </xf>
    <xf numFmtId="0" fontId="21" fillId="0" borderId="7" xfId="0" applyFont="1" applyBorder="1" applyAlignment="1">
      <alignment vertical="center"/>
    </xf>
    <xf numFmtId="0" fontId="21" fillId="0" borderId="3" xfId="0" applyFont="1" applyBorder="1" applyAlignment="1">
      <alignment vertical="center" wrapText="1"/>
    </xf>
    <xf numFmtId="0" fontId="21" fillId="0" borderId="4" xfId="0" applyFont="1" applyBorder="1" applyAlignment="1">
      <alignment vertical="center" wrapText="1"/>
    </xf>
    <xf numFmtId="0" fontId="17" fillId="3" borderId="11"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17" fillId="0" borderId="12" xfId="0" applyFont="1" applyBorder="1" applyAlignment="1">
      <alignment horizontal="left" vertical="center" wrapText="1"/>
    </xf>
    <xf numFmtId="0" fontId="17" fillId="9" borderId="0" xfId="0" applyFont="1" applyFill="1" applyBorder="1" applyAlignment="1">
      <alignment horizontal="left" vertical="center" wrapText="1"/>
    </xf>
    <xf numFmtId="0" fontId="19" fillId="5" borderId="6" xfId="0" applyFont="1" applyFill="1" applyBorder="1" applyAlignment="1">
      <alignment horizontal="left" vertical="center" wrapText="1"/>
    </xf>
    <xf numFmtId="0" fontId="15" fillId="0" borderId="22" xfId="0" applyFont="1" applyBorder="1" applyAlignment="1">
      <alignment horizontal="left" vertical="center" wrapText="1"/>
    </xf>
    <xf numFmtId="0" fontId="19" fillId="5" borderId="2" xfId="0" applyFont="1" applyFill="1" applyBorder="1" applyAlignment="1">
      <alignment horizontal="left" vertical="center" wrapText="1"/>
    </xf>
    <xf numFmtId="0" fontId="19" fillId="5" borderId="14" xfId="0" applyFont="1" applyFill="1" applyBorder="1" applyAlignment="1">
      <alignment horizontal="left" vertical="center" wrapText="1"/>
    </xf>
    <xf numFmtId="0" fontId="17" fillId="4" borderId="17" xfId="0" applyFont="1" applyFill="1" applyBorder="1" applyAlignment="1">
      <alignment horizontal="left" vertical="center"/>
    </xf>
    <xf numFmtId="0" fontId="17" fillId="4" borderId="18" xfId="0" applyFont="1" applyFill="1" applyBorder="1" applyAlignment="1">
      <alignment horizontal="left" vertical="center"/>
    </xf>
    <xf numFmtId="0" fontId="17" fillId="0" borderId="15" xfId="0" applyFont="1" applyBorder="1" applyAlignment="1">
      <alignment horizontal="left" vertical="center" wrapText="1"/>
    </xf>
    <xf numFmtId="0" fontId="17" fillId="8" borderId="14" xfId="0" applyFont="1" applyFill="1" applyBorder="1" applyAlignment="1">
      <alignment horizontal="left" vertical="center"/>
    </xf>
    <xf numFmtId="0" fontId="21" fillId="0" borderId="15" xfId="0" applyFont="1" applyBorder="1" applyAlignment="1">
      <alignment horizontal="left" vertical="center"/>
    </xf>
    <xf numFmtId="0" fontId="21" fillId="0" borderId="4" xfId="0" applyFont="1" applyBorder="1" applyAlignment="1">
      <alignment horizontal="left" vertical="center"/>
    </xf>
    <xf numFmtId="0" fontId="21" fillId="0" borderId="12" xfId="0" applyFont="1" applyBorder="1" applyAlignment="1">
      <alignment horizontal="left" vertical="center"/>
    </xf>
    <xf numFmtId="0" fontId="17" fillId="3" borderId="6"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7" fillId="3" borderId="16" xfId="0" applyFont="1" applyFill="1" applyBorder="1" applyAlignment="1">
      <alignment horizontal="left" vertical="center" wrapText="1"/>
    </xf>
    <xf numFmtId="0" fontId="17" fillId="0" borderId="9" xfId="0" applyFont="1" applyBorder="1" applyAlignment="1">
      <alignment horizontal="left" vertical="center" wrapText="1"/>
    </xf>
    <xf numFmtId="0" fontId="17" fillId="0" borderId="16" xfId="0" applyFont="1" applyBorder="1" applyAlignment="1">
      <alignment horizontal="left" vertical="center" wrapText="1"/>
    </xf>
    <xf numFmtId="0" fontId="17" fillId="6" borderId="9" xfId="0" applyFont="1" applyFill="1" applyBorder="1" applyAlignment="1">
      <alignment horizontal="left" vertical="center" wrapText="1"/>
    </xf>
    <xf numFmtId="0" fontId="17" fillId="6" borderId="16" xfId="0" applyFont="1" applyFill="1" applyBorder="1" applyAlignment="1">
      <alignment horizontal="left" vertical="center" wrapText="1"/>
    </xf>
    <xf numFmtId="0" fontId="23" fillId="0" borderId="4" xfId="0" applyFont="1" applyBorder="1" applyAlignment="1">
      <alignment horizontal="left" vertical="center" wrapText="1"/>
    </xf>
    <xf numFmtId="0" fontId="23" fillId="0" borderId="12" xfId="0" applyFont="1" applyBorder="1" applyAlignment="1">
      <alignment horizontal="left" vertical="center" wrapText="1"/>
    </xf>
    <xf numFmtId="0" fontId="24" fillId="0" borderId="4" xfId="0" applyFont="1" applyBorder="1" applyAlignment="1">
      <alignment horizontal="left" vertical="center"/>
    </xf>
    <xf numFmtId="0" fontId="25" fillId="0" borderId="4" xfId="0" applyFont="1" applyBorder="1" applyAlignment="1">
      <alignment horizontal="left" vertical="center"/>
    </xf>
    <xf numFmtId="0" fontId="16" fillId="0" borderId="4" xfId="0" applyFont="1" applyBorder="1" applyAlignment="1">
      <alignment horizontal="center" vertical="center"/>
    </xf>
    <xf numFmtId="0" fontId="16" fillId="0" borderId="4" xfId="0" applyFont="1" applyBorder="1" applyAlignment="1">
      <alignment horizontal="center"/>
    </xf>
    <xf numFmtId="0" fontId="18" fillId="0" borderId="0" xfId="0" applyFont="1" applyBorder="1" applyAlignment="1">
      <alignment wrapText="1"/>
    </xf>
    <xf numFmtId="0" fontId="26" fillId="0" borderId="0" xfId="0" applyFont="1" applyBorder="1" applyAlignment="1">
      <alignment wrapText="1"/>
    </xf>
    <xf numFmtId="0" fontId="14" fillId="0" borderId="0" xfId="0" applyFont="1" applyAlignment="1">
      <alignment wrapText="1"/>
    </xf>
    <xf numFmtId="0" fontId="21" fillId="0" borderId="0" xfId="0" applyFont="1"/>
    <xf numFmtId="0" fontId="28" fillId="0" borderId="4" xfId="0" applyFont="1" applyBorder="1" applyAlignment="1">
      <alignment horizontal="left" vertical="center" wrapText="1"/>
    </xf>
    <xf numFmtId="0" fontId="28" fillId="0" borderId="3" xfId="0" applyFont="1" applyBorder="1" applyAlignment="1">
      <alignment horizontal="left" vertical="center" wrapText="1"/>
    </xf>
    <xf numFmtId="0" fontId="28" fillId="0" borderId="0" xfId="0" applyFont="1" applyAlignment="1">
      <alignment horizontal="left" vertical="center" wrapText="1"/>
    </xf>
    <xf numFmtId="0" fontId="28" fillId="0" borderId="0" xfId="0" applyFont="1" applyAlignment="1">
      <alignment vertical="center"/>
    </xf>
    <xf numFmtId="0" fontId="27" fillId="0" borderId="0" xfId="0" applyFont="1" applyAlignment="1">
      <alignment vertical="center"/>
    </xf>
    <xf numFmtId="1" fontId="0" fillId="0" borderId="0" xfId="0" applyNumberFormat="1"/>
    <xf numFmtId="0" fontId="28" fillId="0" borderId="7" xfId="0" applyFont="1" applyBorder="1" applyAlignment="1">
      <alignment horizontal="left" vertical="center" wrapText="1"/>
    </xf>
    <xf numFmtId="49" fontId="27" fillId="0" borderId="0" xfId="0" applyNumberFormat="1" applyFont="1"/>
    <xf numFmtId="1" fontId="27" fillId="0" borderId="0" xfId="0" applyNumberFormat="1" applyFont="1"/>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29" fillId="0" borderId="0" xfId="0" applyFont="1"/>
    <xf numFmtId="0" fontId="29" fillId="0" borderId="4" xfId="0" applyFont="1" applyBorder="1" applyAlignment="1">
      <alignment horizontal="left" vertical="center" wrapText="1"/>
    </xf>
    <xf numFmtId="49" fontId="0" fillId="0" borderId="0" xfId="0" applyNumberFormat="1"/>
    <xf numFmtId="0" fontId="0" fillId="0" borderId="0" xfId="0" applyFont="1" applyBorder="1" applyAlignment="1">
      <alignment horizontal="left" vertical="center" wrapText="1"/>
    </xf>
    <xf numFmtId="0" fontId="0" fillId="0" borderId="0" xfId="0" applyFont="1" applyAlignment="1">
      <alignment wrapText="1"/>
    </xf>
    <xf numFmtId="0" fontId="0" fillId="0" borderId="0" xfId="0" applyFont="1" applyAlignment="1">
      <alignment vertical="center"/>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9" xfId="0" applyFont="1" applyBorder="1" applyAlignment="1">
      <alignment horizontal="left" vertical="center" wrapText="1"/>
    </xf>
    <xf numFmtId="0" fontId="30" fillId="0" borderId="4" xfId="0" applyFont="1" applyBorder="1" applyAlignment="1">
      <alignment horizontal="left" vertical="center" wrapText="1"/>
    </xf>
    <xf numFmtId="0" fontId="29" fillId="0" borderId="0" xfId="0" applyFont="1" applyAlignment="1">
      <alignment horizontal="center" vertical="center"/>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30" fillId="0" borderId="4" xfId="0" applyFont="1" applyBorder="1" applyAlignment="1">
      <alignment horizontal="center" vertical="center" wrapText="1"/>
    </xf>
    <xf numFmtId="0" fontId="30" fillId="9" borderId="3" xfId="0" applyFont="1" applyFill="1" applyBorder="1" applyAlignment="1">
      <alignment horizontal="center" vertical="center" wrapText="1"/>
    </xf>
    <xf numFmtId="0" fontId="30" fillId="9" borderId="4" xfId="0" applyFont="1" applyFill="1" applyBorder="1" applyAlignment="1">
      <alignment horizontal="center" vertical="center" wrapText="1"/>
    </xf>
    <xf numFmtId="0" fontId="29" fillId="0" borderId="0" xfId="0" applyFont="1" applyBorder="1" applyAlignment="1">
      <alignment horizontal="center" vertical="center" wrapText="1"/>
    </xf>
    <xf numFmtId="0" fontId="30" fillId="0" borderId="0" xfId="0" applyFont="1" applyBorder="1" applyAlignment="1">
      <alignment horizontal="center" vertical="center" wrapText="1"/>
    </xf>
    <xf numFmtId="0" fontId="29" fillId="0" borderId="0" xfId="0" applyFont="1" applyAlignment="1">
      <alignment horizontal="center" vertical="center" wrapText="1"/>
    </xf>
    <xf numFmtId="0" fontId="31" fillId="0" borderId="4" xfId="0" applyFont="1" applyBorder="1" applyAlignment="1">
      <alignment horizontal="left" vertical="center" wrapText="1"/>
    </xf>
    <xf numFmtId="9" fontId="0" fillId="0" borderId="0" xfId="0" applyNumberFormat="1"/>
    <xf numFmtId="49" fontId="29" fillId="0" borderId="0" xfId="0" applyNumberFormat="1" applyFont="1"/>
    <xf numFmtId="49" fontId="0" fillId="8" borderId="1" xfId="0" applyNumberFormat="1" applyFont="1" applyFill="1" applyBorder="1" applyAlignment="1">
      <alignment horizontal="left" vertical="center" wrapText="1"/>
    </xf>
    <xf numFmtId="49" fontId="0" fillId="0" borderId="3" xfId="0" applyNumberFormat="1" applyFont="1" applyBorder="1" applyAlignment="1">
      <alignment horizontal="left" vertical="center" wrapText="1"/>
    </xf>
    <xf numFmtId="49" fontId="0" fillId="0" borderId="4" xfId="0" applyNumberFormat="1" applyFont="1" applyBorder="1" applyAlignment="1">
      <alignment horizontal="left" vertical="center" wrapText="1"/>
    </xf>
    <xf numFmtId="0" fontId="29" fillId="3" borderId="1" xfId="0" applyFont="1" applyFill="1" applyBorder="1" applyAlignment="1">
      <alignment horizontal="left" vertical="center" wrapText="1"/>
    </xf>
    <xf numFmtId="0" fontId="29" fillId="6" borderId="10" xfId="0" applyFont="1" applyFill="1" applyBorder="1" applyAlignment="1">
      <alignment horizontal="center" vertical="center" wrapText="1"/>
    </xf>
    <xf numFmtId="0" fontId="0" fillId="0" borderId="0" xfId="0" applyAlignment="1">
      <alignment horizontal="center"/>
    </xf>
    <xf numFmtId="0" fontId="30" fillId="5" borderId="5" xfId="0" applyFont="1" applyFill="1" applyBorder="1" applyAlignment="1">
      <alignment horizontal="left" vertical="center" wrapText="1"/>
    </xf>
    <xf numFmtId="49" fontId="32" fillId="0" borderId="4" xfId="0" applyNumberFormat="1" applyFont="1" applyBorder="1" applyAlignment="1">
      <alignment horizontal="left" vertical="center" wrapText="1"/>
    </xf>
    <xf numFmtId="0" fontId="15" fillId="0" borderId="13" xfId="0" applyFont="1" applyBorder="1" applyAlignment="1">
      <alignment horizontal="left" vertical="center" wrapText="1"/>
    </xf>
    <xf numFmtId="0" fontId="21" fillId="0" borderId="12" xfId="0" applyFont="1" applyBorder="1" applyAlignment="1">
      <alignment vertical="center" wrapText="1"/>
    </xf>
    <xf numFmtId="0" fontId="31" fillId="0" borderId="7" xfId="0" applyFont="1" applyBorder="1" applyAlignment="1">
      <alignment horizontal="left" vertical="center" wrapText="1"/>
    </xf>
    <xf numFmtId="0" fontId="15" fillId="0" borderId="17" xfId="0" applyFont="1" applyBorder="1" applyAlignment="1">
      <alignment horizontal="left" vertical="center" wrapText="1"/>
    </xf>
    <xf numFmtId="0" fontId="17" fillId="0" borderId="17" xfId="0" applyFont="1" applyBorder="1" applyAlignment="1">
      <alignment horizontal="left" vertical="center" wrapText="1"/>
    </xf>
    <xf numFmtId="0" fontId="17" fillId="0" borderId="24" xfId="0" applyFont="1" applyBorder="1" applyAlignment="1">
      <alignment horizontal="left" vertical="center" wrapText="1"/>
    </xf>
    <xf numFmtId="0" fontId="17" fillId="0" borderId="23" xfId="0" applyFont="1" applyBorder="1" applyAlignment="1">
      <alignment horizontal="left" vertical="center" wrapText="1"/>
    </xf>
    <xf numFmtId="0" fontId="17" fillId="0" borderId="25" xfId="0" applyFont="1" applyBorder="1" applyAlignment="1">
      <alignment horizontal="left" vertical="center" wrapText="1"/>
    </xf>
    <xf numFmtId="0" fontId="33" fillId="10" borderId="4" xfId="0" applyFont="1" applyFill="1" applyBorder="1" applyAlignment="1">
      <alignment horizontal="left" vertical="center" wrapText="1"/>
    </xf>
    <xf numFmtId="0" fontId="31" fillId="0" borderId="3" xfId="0" applyFont="1" applyBorder="1" applyAlignment="1">
      <alignment horizontal="left" vertical="center" wrapText="1"/>
    </xf>
    <xf numFmtId="0" fontId="34" fillId="10" borderId="26" xfId="0" applyFont="1" applyFill="1" applyBorder="1" applyAlignment="1">
      <alignment horizontal="left" vertical="center" wrapText="1"/>
    </xf>
    <xf numFmtId="0" fontId="1" fillId="0" borderId="0" xfId="0" applyFont="1" applyAlignment="1">
      <alignment horizontal="left"/>
    </xf>
    <xf numFmtId="0" fontId="5" fillId="0" borderId="0" xfId="0" applyFont="1" applyAlignment="1">
      <alignment horizontal="left" wrapText="1"/>
    </xf>
    <xf numFmtId="0" fontId="9" fillId="0" borderId="0" xfId="0" applyFont="1" applyAlignment="1">
      <alignment horizontal="center" vertical="center"/>
    </xf>
    <xf numFmtId="0" fontId="10" fillId="0" borderId="0" xfId="0" applyFont="1" applyAlignment="1">
      <alignment horizontal="center" vertical="center"/>
    </xf>
    <xf numFmtId="0" fontId="20" fillId="2" borderId="0" xfId="0" applyFont="1" applyFill="1" applyAlignment="1">
      <alignment horizontal="center" vertical="top" wrapText="1"/>
    </xf>
    <xf numFmtId="0" fontId="22" fillId="0" borderId="0" xfId="0" applyFont="1" applyAlignment="1">
      <alignment horizontal="center" vertical="center" wrapText="1"/>
    </xf>
    <xf numFmtId="0" fontId="15" fillId="9" borderId="23" xfId="0" applyFont="1" applyFill="1" applyBorder="1" applyAlignment="1">
      <alignment horizontal="left" vertical="center" wrapText="1"/>
    </xf>
  </cellXfs>
  <cellStyles count="1">
    <cellStyle name="Normal" xfId="0" builtinId="0"/>
  </cellStyles>
  <dxfs count="102">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font>
        <b val="0"/>
        <i val="0"/>
        <strike val="0"/>
        <condense val="0"/>
        <extend val="0"/>
        <outline val="0"/>
        <shadow val="0"/>
        <u val="none"/>
        <vertAlign val="baseline"/>
        <sz val="10"/>
        <color theme="1"/>
        <name val="Calibri"/>
        <scheme val="minor"/>
      </font>
      <numFmt numFmtId="30" formatCode="@"/>
    </dxf>
    <dxf>
      <font>
        <b val="0"/>
        <i val="0"/>
        <strike val="0"/>
        <condense val="0"/>
        <extend val="0"/>
        <outline val="0"/>
        <shadow val="0"/>
        <u val="none"/>
        <vertAlign val="baseline"/>
        <sz val="10"/>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bottom/>
      </border>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numFmt numFmtId="13" formatCode="0%"/>
    </dxf>
    <dxf>
      <font>
        <b val="0"/>
        <i val="0"/>
        <strike val="0"/>
        <condense val="0"/>
        <extend val="0"/>
        <outline val="0"/>
        <shadow val="0"/>
        <u val="none"/>
        <vertAlign val="baseline"/>
        <sz val="10"/>
        <color theme="1"/>
        <name val="Calibri"/>
        <scheme val="minor"/>
      </font>
      <numFmt numFmtId="30" formatCode="@"/>
    </dxf>
    <dxf>
      <alignment horizontal="center" vertical="center" textRotation="0" wrapText="1" indent="0" justifyLastLine="0" shrinkToFit="0" readingOrder="0"/>
    </dxf>
    <dxf>
      <numFmt numFmtId="13" formatCode="0%"/>
    </dxf>
    <dxf>
      <numFmt numFmtId="13" formatCode="0%"/>
    </dxf>
    <dxf>
      <numFmt numFmtId="13" formatCode="0%"/>
    </dxf>
    <dxf>
      <numFmt numFmtId="13" formatCode="0%"/>
    </dxf>
    <dxf>
      <font>
        <b val="0"/>
        <i val="0"/>
        <strike val="0"/>
        <condense val="0"/>
        <extend val="0"/>
        <outline val="0"/>
        <shadow val="0"/>
        <u val="none"/>
        <vertAlign val="baseline"/>
        <sz val="10"/>
        <color theme="1"/>
        <name val="Calibri"/>
        <scheme val="minor"/>
      </font>
      <numFmt numFmtId="30" formatCode="@"/>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30" formatCode="@"/>
      <alignment horizontal="left" vertical="center" textRotation="0" wrapText="1" indent="0" justifyLastLine="0" shrinkToFit="0" readingOrder="0"/>
      <border diagonalUp="0" diagonalDown="0">
        <left style="thin">
          <color indexed="64"/>
        </left>
        <right style="thin">
          <color indexed="64"/>
        </right>
        <top/>
        <bottom style="thin">
          <color indexed="64"/>
        </bottom>
        <vertical/>
        <horizontal/>
      </border>
    </dxf>
    <dxf>
      <numFmt numFmtId="13" formatCode="0%"/>
    </dxf>
    <dxf>
      <numFmt numFmtId="13" formatCode="0%"/>
    </dxf>
    <dxf>
      <numFmt numFmtId="13" formatCode="0%"/>
    </dxf>
    <dxf>
      <numFmt numFmtId="13" formatCode="0%"/>
    </dxf>
    <dxf>
      <font>
        <b val="0"/>
        <i val="0"/>
        <strike val="0"/>
        <condense val="0"/>
        <extend val="0"/>
        <outline val="0"/>
        <shadow val="0"/>
        <u val="none"/>
        <vertAlign val="baseline"/>
        <sz val="11"/>
        <color theme="1"/>
        <name val="Calibri"/>
        <scheme val="minor"/>
      </font>
      <numFmt numFmtId="30" formatCode="@"/>
    </dxf>
    <dxf>
      <font>
        <b val="0"/>
        <i val="0"/>
        <strike val="0"/>
        <condense val="0"/>
        <extend val="0"/>
        <outline val="0"/>
        <shadow val="0"/>
        <u val="none"/>
        <vertAlign val="baseline"/>
        <sz val="11"/>
        <color auto="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auto="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0"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6"/>
        <color theme="1"/>
        <name val="Calibri"/>
        <scheme val="minor"/>
      </font>
      <numFmt numFmtId="1" formatCode="0"/>
    </dxf>
    <dxf>
      <font>
        <b val="0"/>
        <i val="0"/>
        <strike val="0"/>
        <condense val="0"/>
        <extend val="0"/>
        <outline val="0"/>
        <shadow val="0"/>
        <u val="none"/>
        <vertAlign val="baseline"/>
        <sz val="16"/>
        <color theme="1"/>
        <name val="Calibri"/>
        <scheme val="minor"/>
      </font>
      <numFmt numFmtId="30" formatCode="@"/>
    </dxf>
    <dxf>
      <font>
        <b val="0"/>
        <i val="0"/>
        <strike val="0"/>
        <condense val="0"/>
        <extend val="0"/>
        <outline val="0"/>
        <shadow val="0"/>
        <u val="none"/>
        <vertAlign val="baseline"/>
        <sz val="16"/>
        <color theme="1"/>
        <name val="Calibri"/>
        <scheme val="minor"/>
      </font>
      <numFmt numFmtId="30" formatCode="@"/>
    </dxf>
    <dxf>
      <font>
        <b val="0"/>
        <i val="0"/>
        <strike val="0"/>
        <condense val="0"/>
        <extend val="0"/>
        <outline val="0"/>
        <shadow val="0"/>
        <u val="none"/>
        <vertAlign val="baseline"/>
        <sz val="16"/>
        <color theme="1"/>
        <name val="Calibri"/>
        <scheme val="minor"/>
      </font>
      <numFmt numFmtId="30" formatCode="@"/>
    </dxf>
    <dxf>
      <font>
        <b val="0"/>
        <i val="0"/>
        <strike val="0"/>
        <condense val="0"/>
        <extend val="0"/>
        <outline val="0"/>
        <shadow val="0"/>
        <u val="none"/>
        <vertAlign val="baseline"/>
        <sz val="16"/>
        <color theme="1"/>
        <name val="Calibri"/>
        <scheme val="minor"/>
      </font>
      <numFmt numFmtId="30" formatCode="@"/>
    </dxf>
    <dxf>
      <numFmt numFmtId="1" formatCode="0"/>
    </dxf>
    <dxf>
      <font>
        <b val="0"/>
        <i val="0"/>
        <strike val="0"/>
        <condense val="0"/>
        <extend val="0"/>
        <outline val="0"/>
        <shadow val="0"/>
        <u val="none"/>
        <vertAlign val="baseline"/>
        <sz val="16"/>
        <color theme="1"/>
        <name val="Calibri"/>
        <scheme val="minor"/>
      </font>
    </dxf>
    <dxf>
      <font>
        <b/>
        <i val="0"/>
        <strike val="0"/>
        <condense val="0"/>
        <extend val="0"/>
        <outline val="0"/>
        <shadow val="0"/>
        <u val="none"/>
        <vertAlign val="baseline"/>
        <sz val="12"/>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9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Pendant la Toilette</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plotArea>
      <c:layout/>
      <c:barChart>
        <c:barDir val="bar"/>
        <c:grouping val="clustered"/>
        <c:varyColors val="0"/>
        <c:ser>
          <c:idx val="0"/>
          <c:order val="0"/>
          <c:tx>
            <c:strRef>
              <c:f>Résultats!$A$20</c:f>
              <c:strCache>
                <c:ptCount val="1"/>
                <c:pt idx="0">
                  <c:v>Oui</c:v>
                </c:pt>
              </c:strCache>
            </c:strRef>
          </c:tx>
          <c:spPr>
            <a:solidFill>
              <a:srgbClr val="92D050"/>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Résultats!$B$19:$P$19</c:f>
              <c:strCache>
                <c:ptCount val="15"/>
                <c:pt idx="0">
                  <c:v>Si interruption de soins ou sortie de chambre, gants retirés </c:v>
                </c:pt>
                <c:pt idx="1">
                  <c:v>Si interruption de soins ou sortie de chambre, hygiène des mains</c:v>
                </c:pt>
                <c:pt idx="2">
                  <c:v>Utilisation conforme de l'eau de la cuvette (changement d'eau / absence de retrempage)</c:v>
                </c:pt>
                <c:pt idx="3">
                  <c:v>Changement de gant de toilette en cas de rupture du sens du propre vers le sale</c:v>
                </c:pt>
                <c:pt idx="4">
                  <c:v>Utilisation de gant(s) de toilette UU ou élimination de gants de toilette réutilisables pour chaque toilette du siège</c:v>
                </c:pt>
                <c:pt idx="5">
                  <c:v>En présence de selles, utilisation de papier absorbant et/ou gants de toilette UU</c:v>
                </c:pt>
                <c:pt idx="6">
                  <c:v>Absence de linge sale déposé au sol</c:v>
                </c:pt>
                <c:pt idx="7">
                  <c:v>Absence de déchets / protection posés au sol</c:v>
                </c:pt>
                <c:pt idx="8">
                  <c:v>Absence de contamination de l'environnement avec des gants contaminés</c:v>
                </c:pt>
                <c:pt idx="9">
                  <c:v>Gants portés uniquement pour le contact avec les liquides biologiques</c:v>
                </c:pt>
                <c:pt idx="10">
                  <c:v>Gants retirés juste après avoir réalisé la toilette du siège du résident ou le change</c:v>
                </c:pt>
                <c:pt idx="11">
                  <c:v>Hygiène des mains au retrait des gants</c:v>
                </c:pt>
                <c:pt idx="12">
                  <c:v>Elimination immédiate de la serviette utilisée pour la toilette du siège</c:v>
                </c:pt>
                <c:pt idx="13">
                  <c:v>Lavage des pieds réalisé</c:v>
                </c:pt>
                <c:pt idx="14">
                  <c:v>Hygiène bucco-dentaire réalisée</c:v>
                </c:pt>
              </c:strCache>
            </c:strRef>
          </c:cat>
          <c:val>
            <c:numRef>
              <c:f>Résultats!$B$20:$P$20</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3C95-4F8F-A1CE-CC1E35054095}"/>
            </c:ext>
          </c:extLst>
        </c:ser>
        <c:ser>
          <c:idx val="1"/>
          <c:order val="1"/>
          <c:tx>
            <c:strRef>
              <c:f>Résultats!$A$21</c:f>
              <c:strCache>
                <c:ptCount val="1"/>
                <c:pt idx="0">
                  <c:v>Non</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Résultats!$B$19:$P$19</c:f>
              <c:strCache>
                <c:ptCount val="15"/>
                <c:pt idx="0">
                  <c:v>Si interruption de soins ou sortie de chambre, gants retirés </c:v>
                </c:pt>
                <c:pt idx="1">
                  <c:v>Si interruption de soins ou sortie de chambre, hygiène des mains</c:v>
                </c:pt>
                <c:pt idx="2">
                  <c:v>Utilisation conforme de l'eau de la cuvette (changement d'eau / absence de retrempage)</c:v>
                </c:pt>
                <c:pt idx="3">
                  <c:v>Changement de gant de toilette en cas de rupture du sens du propre vers le sale</c:v>
                </c:pt>
                <c:pt idx="4">
                  <c:v>Utilisation de gant(s) de toilette UU ou élimination de gants de toilette réutilisables pour chaque toilette du siège</c:v>
                </c:pt>
                <c:pt idx="5">
                  <c:v>En présence de selles, utilisation de papier absorbant et/ou gants de toilette UU</c:v>
                </c:pt>
                <c:pt idx="6">
                  <c:v>Absence de linge sale déposé au sol</c:v>
                </c:pt>
                <c:pt idx="7">
                  <c:v>Absence de déchets / protection posés au sol</c:v>
                </c:pt>
                <c:pt idx="8">
                  <c:v>Absence de contamination de l'environnement avec des gants contaminés</c:v>
                </c:pt>
                <c:pt idx="9">
                  <c:v>Gants portés uniquement pour le contact avec les liquides biologiques</c:v>
                </c:pt>
                <c:pt idx="10">
                  <c:v>Gants retirés juste après avoir réalisé la toilette du siège du résident ou le change</c:v>
                </c:pt>
                <c:pt idx="11">
                  <c:v>Hygiène des mains au retrait des gants</c:v>
                </c:pt>
                <c:pt idx="12">
                  <c:v>Elimination immédiate de la serviette utilisée pour la toilette du siège</c:v>
                </c:pt>
                <c:pt idx="13">
                  <c:v>Lavage des pieds réalisé</c:v>
                </c:pt>
                <c:pt idx="14">
                  <c:v>Hygiène bucco-dentaire réalisée</c:v>
                </c:pt>
              </c:strCache>
            </c:strRef>
          </c:cat>
          <c:val>
            <c:numRef>
              <c:f>Résultats!$B$21:$P$21</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3C95-4F8F-A1CE-CC1E35054095}"/>
            </c:ext>
          </c:extLst>
        </c:ser>
        <c:ser>
          <c:idx val="2"/>
          <c:order val="2"/>
          <c:tx>
            <c:strRef>
              <c:f>Résultats!$A$22</c:f>
              <c:strCache>
                <c:ptCount val="1"/>
                <c:pt idx="0">
                  <c:v>NC</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Résultats!$B$19:$P$19</c:f>
              <c:strCache>
                <c:ptCount val="15"/>
                <c:pt idx="0">
                  <c:v>Si interruption de soins ou sortie de chambre, gants retirés </c:v>
                </c:pt>
                <c:pt idx="1">
                  <c:v>Si interruption de soins ou sortie de chambre, hygiène des mains</c:v>
                </c:pt>
                <c:pt idx="2">
                  <c:v>Utilisation conforme de l'eau de la cuvette (changement d'eau / absence de retrempage)</c:v>
                </c:pt>
                <c:pt idx="3">
                  <c:v>Changement de gant de toilette en cas de rupture du sens du propre vers le sale</c:v>
                </c:pt>
                <c:pt idx="4">
                  <c:v>Utilisation de gant(s) de toilette UU ou élimination de gants de toilette réutilisables pour chaque toilette du siège</c:v>
                </c:pt>
                <c:pt idx="5">
                  <c:v>En présence de selles, utilisation de papier absorbant et/ou gants de toilette UU</c:v>
                </c:pt>
                <c:pt idx="6">
                  <c:v>Absence de linge sale déposé au sol</c:v>
                </c:pt>
                <c:pt idx="7">
                  <c:v>Absence de déchets / protection posés au sol</c:v>
                </c:pt>
                <c:pt idx="8">
                  <c:v>Absence de contamination de l'environnement avec des gants contaminés</c:v>
                </c:pt>
                <c:pt idx="9">
                  <c:v>Gants portés uniquement pour le contact avec les liquides biologiques</c:v>
                </c:pt>
                <c:pt idx="10">
                  <c:v>Gants retirés juste après avoir réalisé la toilette du siège du résident ou le change</c:v>
                </c:pt>
                <c:pt idx="11">
                  <c:v>Hygiène des mains au retrait des gants</c:v>
                </c:pt>
                <c:pt idx="12">
                  <c:v>Elimination immédiate de la serviette utilisée pour la toilette du siège</c:v>
                </c:pt>
                <c:pt idx="13">
                  <c:v>Lavage des pieds réalisé</c:v>
                </c:pt>
                <c:pt idx="14">
                  <c:v>Hygiène bucco-dentaire réalisée</c:v>
                </c:pt>
              </c:strCache>
            </c:strRef>
          </c:cat>
          <c:val>
            <c:numRef>
              <c:f>Résultats!$B$22:$P$22</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2-3C95-4F8F-A1CE-CC1E35054095}"/>
            </c:ext>
          </c:extLst>
        </c:ser>
        <c:dLbls>
          <c:dLblPos val="inEnd"/>
          <c:showLegendKey val="0"/>
          <c:showVal val="1"/>
          <c:showCatName val="0"/>
          <c:showSerName val="0"/>
          <c:showPercent val="0"/>
          <c:showBubbleSize val="0"/>
        </c:dLbls>
        <c:gapWidth val="65"/>
        <c:axId val="802379488"/>
        <c:axId val="802376536"/>
      </c:barChart>
      <c:catAx>
        <c:axId val="802379488"/>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0" i="0" u="none" strike="noStrike" kern="1200" cap="small" baseline="0">
                <a:solidFill>
                  <a:schemeClr val="dk1">
                    <a:lumMod val="75000"/>
                    <a:lumOff val="25000"/>
                  </a:schemeClr>
                </a:solidFill>
                <a:latin typeface="+mn-lt"/>
                <a:ea typeface="+mn-ea"/>
                <a:cs typeface="+mn-cs"/>
              </a:defRPr>
            </a:pPr>
            <a:endParaRPr lang="fr-FR"/>
          </a:p>
        </c:txPr>
        <c:crossAx val="802376536"/>
        <c:crosses val="autoZero"/>
        <c:auto val="1"/>
        <c:lblAlgn val="ctr"/>
        <c:lblOffset val="100"/>
        <c:noMultiLvlLbl val="0"/>
      </c:catAx>
      <c:valAx>
        <c:axId val="802376536"/>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crossAx val="802379488"/>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Aprés la toilette</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plotArea>
      <c:layout/>
      <c:barChart>
        <c:barDir val="bar"/>
        <c:grouping val="clustered"/>
        <c:varyColors val="0"/>
        <c:ser>
          <c:idx val="0"/>
          <c:order val="0"/>
          <c:tx>
            <c:strRef>
              <c:f>Résultats!$A$27</c:f>
              <c:strCache>
                <c:ptCount val="1"/>
                <c:pt idx="0">
                  <c:v>Oui</c:v>
                </c:pt>
              </c:strCache>
            </c:strRef>
          </c:tx>
          <c:spPr>
            <a:solidFill>
              <a:srgbClr val="92D050"/>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Résultats!$B$26:$M$26</c:f>
              <c:strCache>
                <c:ptCount val="12"/>
                <c:pt idx="0">
                  <c:v>Elimination des excreta</c:v>
                </c:pt>
                <c:pt idx="1">
                  <c:v>Nettoyer et désinfecter la cuvette/la chaise de douche/le chariot douche</c:v>
                </c:pt>
                <c:pt idx="2">
                  <c:v>Nettoyer et désinfecter l'environnement proche du résident</c:v>
                </c:pt>
                <c:pt idx="3">
                  <c:v>Nettoyer et désinfecter le matériel de toilette partagé</c:v>
                </c:pt>
                <c:pt idx="4">
                  <c:v>Oter le tablier à la fin de la toilette</c:v>
                </c:pt>
                <c:pt idx="5">
                  <c:v>Si réfection du lit, mains désinfectées</c:v>
                </c:pt>
                <c:pt idx="6">
                  <c:v>Si changement des draps, désinfection du matelas</c:v>
                </c:pt>
                <c:pt idx="7">
                  <c:v>Hygiène des mains avant de sortir de la chambre</c:v>
                </c:pt>
                <c:pt idx="8">
                  <c:v>Conformité du transport du linge sale jusqu'au chariot de linge sale</c:v>
                </c:pt>
                <c:pt idx="9">
                  <c:v>Conformité du transport des déchets</c:v>
                </c:pt>
                <c:pt idx="10">
                  <c:v>Nettoyer et désinfecter le guéridon</c:v>
                </c:pt>
                <c:pt idx="11">
                  <c:v>Traçabilité du soin</c:v>
                </c:pt>
              </c:strCache>
            </c:strRef>
          </c:cat>
          <c:val>
            <c:numRef>
              <c:f>Résultats!$B$27:$M$27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5F7-4E99-8EBB-DCF57162F127}"/>
            </c:ext>
          </c:extLst>
        </c:ser>
        <c:ser>
          <c:idx val="1"/>
          <c:order val="1"/>
          <c:tx>
            <c:strRef>
              <c:f>Résultats!$A$28</c:f>
              <c:strCache>
                <c:ptCount val="1"/>
                <c:pt idx="0">
                  <c:v>Non</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Résultats!$B$26:$M$26</c:f>
              <c:strCache>
                <c:ptCount val="12"/>
                <c:pt idx="0">
                  <c:v>Elimination des excreta</c:v>
                </c:pt>
                <c:pt idx="1">
                  <c:v>Nettoyer et désinfecter la cuvette/la chaise de douche/le chariot douche</c:v>
                </c:pt>
                <c:pt idx="2">
                  <c:v>Nettoyer et désinfecter l'environnement proche du résident</c:v>
                </c:pt>
                <c:pt idx="3">
                  <c:v>Nettoyer et désinfecter le matériel de toilette partagé</c:v>
                </c:pt>
                <c:pt idx="4">
                  <c:v>Oter le tablier à la fin de la toilette</c:v>
                </c:pt>
                <c:pt idx="5">
                  <c:v>Si réfection du lit, mains désinfectées</c:v>
                </c:pt>
                <c:pt idx="6">
                  <c:v>Si changement des draps, désinfection du matelas</c:v>
                </c:pt>
                <c:pt idx="7">
                  <c:v>Hygiène des mains avant de sortir de la chambre</c:v>
                </c:pt>
                <c:pt idx="8">
                  <c:v>Conformité du transport du linge sale jusqu'au chariot de linge sale</c:v>
                </c:pt>
                <c:pt idx="9">
                  <c:v>Conformité du transport des déchets</c:v>
                </c:pt>
                <c:pt idx="10">
                  <c:v>Nettoyer et désinfecter le guéridon</c:v>
                </c:pt>
                <c:pt idx="11">
                  <c:v>Traçabilité du soin</c:v>
                </c:pt>
              </c:strCache>
            </c:strRef>
          </c:cat>
          <c:val>
            <c:numRef>
              <c:f>Résultats!$B$28:$M$28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C5F7-4E99-8EBB-DCF57162F127}"/>
            </c:ext>
          </c:extLst>
        </c:ser>
        <c:ser>
          <c:idx val="2"/>
          <c:order val="2"/>
          <c:tx>
            <c:strRef>
              <c:f>Résultats!$A$29</c:f>
              <c:strCache>
                <c:ptCount val="1"/>
                <c:pt idx="0">
                  <c:v>NC</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Résultats!$B$26:$M$26</c:f>
              <c:strCache>
                <c:ptCount val="12"/>
                <c:pt idx="0">
                  <c:v>Elimination des excreta</c:v>
                </c:pt>
                <c:pt idx="1">
                  <c:v>Nettoyer et désinfecter la cuvette/la chaise de douche/le chariot douche</c:v>
                </c:pt>
                <c:pt idx="2">
                  <c:v>Nettoyer et désinfecter l'environnement proche du résident</c:v>
                </c:pt>
                <c:pt idx="3">
                  <c:v>Nettoyer et désinfecter le matériel de toilette partagé</c:v>
                </c:pt>
                <c:pt idx="4">
                  <c:v>Oter le tablier à la fin de la toilette</c:v>
                </c:pt>
                <c:pt idx="5">
                  <c:v>Si réfection du lit, mains désinfectées</c:v>
                </c:pt>
                <c:pt idx="6">
                  <c:v>Si changement des draps, désinfection du matelas</c:v>
                </c:pt>
                <c:pt idx="7">
                  <c:v>Hygiène des mains avant de sortir de la chambre</c:v>
                </c:pt>
                <c:pt idx="8">
                  <c:v>Conformité du transport du linge sale jusqu'au chariot de linge sale</c:v>
                </c:pt>
                <c:pt idx="9">
                  <c:v>Conformité du transport des déchets</c:v>
                </c:pt>
                <c:pt idx="10">
                  <c:v>Nettoyer et désinfecter le guéridon</c:v>
                </c:pt>
                <c:pt idx="11">
                  <c:v>Traçabilité du soin</c:v>
                </c:pt>
              </c:strCache>
            </c:strRef>
          </c:cat>
          <c:val>
            <c:numRef>
              <c:f>Résultats!$B$29:$M$29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C5F7-4E99-8EBB-DCF57162F127}"/>
            </c:ext>
          </c:extLst>
        </c:ser>
        <c:dLbls>
          <c:dLblPos val="inEnd"/>
          <c:showLegendKey val="0"/>
          <c:showVal val="1"/>
          <c:showCatName val="0"/>
          <c:showSerName val="0"/>
          <c:showPercent val="0"/>
          <c:showBubbleSize val="0"/>
        </c:dLbls>
        <c:gapWidth val="65"/>
        <c:axId val="784204488"/>
        <c:axId val="784205144"/>
      </c:barChart>
      <c:catAx>
        <c:axId val="784204488"/>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0" i="0" u="none" strike="noStrike" kern="1200" cap="small" baseline="0">
                <a:solidFill>
                  <a:schemeClr val="dk1">
                    <a:lumMod val="75000"/>
                    <a:lumOff val="25000"/>
                  </a:schemeClr>
                </a:solidFill>
                <a:latin typeface="+mn-lt"/>
                <a:ea typeface="+mn-ea"/>
                <a:cs typeface="+mn-cs"/>
              </a:defRPr>
            </a:pPr>
            <a:endParaRPr lang="fr-FR"/>
          </a:p>
        </c:txPr>
        <c:crossAx val="784205144"/>
        <c:crosses val="autoZero"/>
        <c:auto val="1"/>
        <c:lblAlgn val="ctr"/>
        <c:lblOffset val="100"/>
        <c:noMultiLvlLbl val="0"/>
      </c:catAx>
      <c:valAx>
        <c:axId val="784205144"/>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crossAx val="784204488"/>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Avant La toilette</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plotArea>
      <c:layout/>
      <c:barChart>
        <c:barDir val="bar"/>
        <c:grouping val="clustered"/>
        <c:varyColors val="0"/>
        <c:ser>
          <c:idx val="0"/>
          <c:order val="0"/>
          <c:tx>
            <c:strRef>
              <c:f>Résultats!$A$14</c:f>
              <c:strCache>
                <c:ptCount val="1"/>
                <c:pt idx="0">
                  <c:v>Oui</c:v>
                </c:pt>
              </c:strCache>
            </c:strRef>
          </c:tx>
          <c:spPr>
            <a:solidFill>
              <a:srgbClr val="92D050"/>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Résultats!$B$13:$E$13</c:f>
              <c:strCache>
                <c:ptCount val="4"/>
                <c:pt idx="0">
                  <c:v>FHA avant contact avec le résident</c:v>
                </c:pt>
                <c:pt idx="1">
                  <c:v>Poubelle à portée de mains</c:v>
                </c:pt>
                <c:pt idx="2">
                  <c:v>Protection de la tenue juste avant de débuter le soin</c:v>
                </c:pt>
                <c:pt idx="3">
                  <c:v>Préparation du linge du résident et protection</c:v>
                </c:pt>
              </c:strCache>
            </c:strRef>
          </c:cat>
          <c:val>
            <c:numRef>
              <c:f>Résultats!$B$14:$E$14</c:f>
              <c:numCache>
                <c:formatCode>0%</c:formatCode>
                <c:ptCount val="4"/>
                <c:pt idx="0">
                  <c:v>0</c:v>
                </c:pt>
                <c:pt idx="1">
                  <c:v>0</c:v>
                </c:pt>
                <c:pt idx="2">
                  <c:v>0</c:v>
                </c:pt>
                <c:pt idx="3">
                  <c:v>0</c:v>
                </c:pt>
              </c:numCache>
            </c:numRef>
          </c:val>
          <c:extLst>
            <c:ext xmlns:c16="http://schemas.microsoft.com/office/drawing/2014/chart" uri="{C3380CC4-5D6E-409C-BE32-E72D297353CC}">
              <c16:uniqueId val="{00000000-355A-4911-8C58-A7B06FA482FB}"/>
            </c:ext>
          </c:extLst>
        </c:ser>
        <c:ser>
          <c:idx val="1"/>
          <c:order val="1"/>
          <c:tx>
            <c:strRef>
              <c:f>Résultats!$A$15</c:f>
              <c:strCache>
                <c:ptCount val="1"/>
                <c:pt idx="0">
                  <c:v>Non</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Résultats!$B$13:$E$13</c:f>
              <c:strCache>
                <c:ptCount val="4"/>
                <c:pt idx="0">
                  <c:v>FHA avant contact avec le résident</c:v>
                </c:pt>
                <c:pt idx="1">
                  <c:v>Poubelle à portée de mains</c:v>
                </c:pt>
                <c:pt idx="2">
                  <c:v>Protection de la tenue juste avant de débuter le soin</c:v>
                </c:pt>
                <c:pt idx="3">
                  <c:v>Préparation du linge du résident et protection</c:v>
                </c:pt>
              </c:strCache>
            </c:strRef>
          </c:cat>
          <c:val>
            <c:numRef>
              <c:f>Résultats!$B$15:$E$15</c:f>
              <c:numCache>
                <c:formatCode>0%</c:formatCode>
                <c:ptCount val="4"/>
                <c:pt idx="0">
                  <c:v>0</c:v>
                </c:pt>
                <c:pt idx="1">
                  <c:v>0</c:v>
                </c:pt>
                <c:pt idx="2">
                  <c:v>0</c:v>
                </c:pt>
                <c:pt idx="3">
                  <c:v>0</c:v>
                </c:pt>
              </c:numCache>
            </c:numRef>
          </c:val>
          <c:extLst>
            <c:ext xmlns:c16="http://schemas.microsoft.com/office/drawing/2014/chart" uri="{C3380CC4-5D6E-409C-BE32-E72D297353CC}">
              <c16:uniqueId val="{00000001-355A-4911-8C58-A7B06FA482FB}"/>
            </c:ext>
          </c:extLst>
        </c:ser>
        <c:ser>
          <c:idx val="2"/>
          <c:order val="2"/>
          <c:tx>
            <c:strRef>
              <c:f>Résultats!$A$16</c:f>
              <c:strCache>
                <c:ptCount val="1"/>
                <c:pt idx="0">
                  <c:v>NC</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Résultats!$B$13:$E$13</c:f>
              <c:strCache>
                <c:ptCount val="4"/>
                <c:pt idx="0">
                  <c:v>FHA avant contact avec le résident</c:v>
                </c:pt>
                <c:pt idx="1">
                  <c:v>Poubelle à portée de mains</c:v>
                </c:pt>
                <c:pt idx="2">
                  <c:v>Protection de la tenue juste avant de débuter le soin</c:v>
                </c:pt>
                <c:pt idx="3">
                  <c:v>Préparation du linge du résident et protection</c:v>
                </c:pt>
              </c:strCache>
            </c:strRef>
          </c:cat>
          <c:val>
            <c:numRef>
              <c:f>Résultats!$B$16:$E$16</c:f>
              <c:numCache>
                <c:formatCode>0%</c:formatCode>
                <c:ptCount val="4"/>
                <c:pt idx="0">
                  <c:v>0</c:v>
                </c:pt>
                <c:pt idx="1">
                  <c:v>0</c:v>
                </c:pt>
                <c:pt idx="2">
                  <c:v>0</c:v>
                </c:pt>
                <c:pt idx="3">
                  <c:v>0</c:v>
                </c:pt>
              </c:numCache>
            </c:numRef>
          </c:val>
          <c:extLst>
            <c:ext xmlns:c16="http://schemas.microsoft.com/office/drawing/2014/chart" uri="{C3380CC4-5D6E-409C-BE32-E72D297353CC}">
              <c16:uniqueId val="{00000002-355A-4911-8C58-A7B06FA482FB}"/>
            </c:ext>
          </c:extLst>
        </c:ser>
        <c:dLbls>
          <c:dLblPos val="inEnd"/>
          <c:showLegendKey val="0"/>
          <c:showVal val="1"/>
          <c:showCatName val="0"/>
          <c:showSerName val="0"/>
          <c:showPercent val="0"/>
          <c:showBubbleSize val="0"/>
        </c:dLbls>
        <c:gapWidth val="65"/>
        <c:axId val="777814544"/>
        <c:axId val="777810608"/>
      </c:barChart>
      <c:catAx>
        <c:axId val="777814544"/>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fr-FR"/>
          </a:p>
        </c:txPr>
        <c:crossAx val="777810608"/>
        <c:crosses val="autoZero"/>
        <c:auto val="1"/>
        <c:lblAlgn val="ctr"/>
        <c:lblOffset val="100"/>
        <c:noMultiLvlLbl val="0"/>
      </c:catAx>
      <c:valAx>
        <c:axId val="777810608"/>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crossAx val="777814544"/>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Préparation du Soins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plotArea>
      <c:layout/>
      <c:barChart>
        <c:barDir val="bar"/>
        <c:grouping val="percentStacked"/>
        <c:varyColors val="0"/>
        <c:ser>
          <c:idx val="0"/>
          <c:order val="0"/>
          <c:tx>
            <c:strRef>
              <c:f>Résultats!$A$8</c:f>
              <c:strCache>
                <c:ptCount val="1"/>
                <c:pt idx="0">
                  <c:v>oui</c:v>
                </c:pt>
              </c:strCache>
            </c:strRef>
          </c:tx>
          <c:spPr>
            <a:solidFill>
              <a:srgbClr val="92D050"/>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Résultats!$B$7:$J$7</c:f>
              <c:strCache>
                <c:ptCount val="9"/>
                <c:pt idx="0">
                  <c:v>Utilisation d'un guéridon</c:v>
                </c:pt>
                <c:pt idx="1">
                  <c:v>Présence d'un flacon de SHA</c:v>
                </c:pt>
                <c:pt idx="2">
                  <c:v>Présence d'une boite de gants à UU</c:v>
                </c:pt>
                <c:pt idx="3">
                  <c:v>Présence de détergent désinfectant</c:v>
                </c:pt>
                <c:pt idx="4">
                  <c:v>Présence d'essuie main </c:v>
                </c:pt>
                <c:pt idx="5">
                  <c:v>Matériel et pommades individualisés (gants, brosses/peignes, pommade, huile de massage…)</c:v>
                </c:pt>
                <c:pt idx="6">
                  <c:v>FHA avant préparation du matériel</c:v>
                </c:pt>
                <c:pt idx="7">
                  <c:v>Présence uniquement du matériel nécessaire au soin</c:v>
                </c:pt>
                <c:pt idx="8">
                  <c:v>Matériel propre (cuvette, guéridon, petit matériel de soins et équipements partagés ou communs tel chariot douche, lève-personnes, sèche cheveux, coupe ongle…)</c:v>
                </c:pt>
              </c:strCache>
            </c:strRef>
          </c:cat>
          <c:val>
            <c:numRef>
              <c:f>Résultats!$B$8:$J$8</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B9AD-4C49-B19A-4829F9ED53DD}"/>
            </c:ext>
          </c:extLst>
        </c:ser>
        <c:ser>
          <c:idx val="1"/>
          <c:order val="1"/>
          <c:tx>
            <c:strRef>
              <c:f>Résultats!$A$9</c:f>
              <c:strCache>
                <c:ptCount val="1"/>
                <c:pt idx="0">
                  <c:v>non</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Résultats!$B$7:$J$7</c:f>
              <c:strCache>
                <c:ptCount val="9"/>
                <c:pt idx="0">
                  <c:v>Utilisation d'un guéridon</c:v>
                </c:pt>
                <c:pt idx="1">
                  <c:v>Présence d'un flacon de SHA</c:v>
                </c:pt>
                <c:pt idx="2">
                  <c:v>Présence d'une boite de gants à UU</c:v>
                </c:pt>
                <c:pt idx="3">
                  <c:v>Présence de détergent désinfectant</c:v>
                </c:pt>
                <c:pt idx="4">
                  <c:v>Présence d'essuie main </c:v>
                </c:pt>
                <c:pt idx="5">
                  <c:v>Matériel et pommades individualisés (gants, brosses/peignes, pommade, huile de massage…)</c:v>
                </c:pt>
                <c:pt idx="6">
                  <c:v>FHA avant préparation du matériel</c:v>
                </c:pt>
                <c:pt idx="7">
                  <c:v>Présence uniquement du matériel nécessaire au soin</c:v>
                </c:pt>
                <c:pt idx="8">
                  <c:v>Matériel propre (cuvette, guéridon, petit matériel de soins et équipements partagés ou communs tel chariot douche, lève-personnes, sèche cheveux, coupe ongle…)</c:v>
                </c:pt>
              </c:strCache>
            </c:strRef>
          </c:cat>
          <c:val>
            <c:numRef>
              <c:f>Résultats!$B$9:$J$9</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B9AD-4C49-B19A-4829F9ED53DD}"/>
            </c:ext>
          </c:extLst>
        </c:ser>
        <c:ser>
          <c:idx val="2"/>
          <c:order val="2"/>
          <c:tx>
            <c:strRef>
              <c:f>Résultats!$A$10</c:f>
              <c:strCache>
                <c:ptCount val="1"/>
                <c:pt idx="0">
                  <c:v>NC</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Résultats!$B$7:$J$7</c:f>
              <c:strCache>
                <c:ptCount val="9"/>
                <c:pt idx="0">
                  <c:v>Utilisation d'un guéridon</c:v>
                </c:pt>
                <c:pt idx="1">
                  <c:v>Présence d'un flacon de SHA</c:v>
                </c:pt>
                <c:pt idx="2">
                  <c:v>Présence d'une boite de gants à UU</c:v>
                </c:pt>
                <c:pt idx="3">
                  <c:v>Présence de détergent désinfectant</c:v>
                </c:pt>
                <c:pt idx="4">
                  <c:v>Présence d'essuie main </c:v>
                </c:pt>
                <c:pt idx="5">
                  <c:v>Matériel et pommades individualisés (gants, brosses/peignes, pommade, huile de massage…)</c:v>
                </c:pt>
                <c:pt idx="6">
                  <c:v>FHA avant préparation du matériel</c:v>
                </c:pt>
                <c:pt idx="7">
                  <c:v>Présence uniquement du matériel nécessaire au soin</c:v>
                </c:pt>
                <c:pt idx="8">
                  <c:v>Matériel propre (cuvette, guéridon, petit matériel de soins et équipements partagés ou communs tel chariot douche, lève-personnes, sèche cheveux, coupe ongle…)</c:v>
                </c:pt>
              </c:strCache>
            </c:strRef>
          </c:cat>
          <c:val>
            <c:numRef>
              <c:f>Résultats!$B$10:$J$10</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B9AD-4C49-B19A-4829F9ED53DD}"/>
            </c:ext>
          </c:extLst>
        </c:ser>
        <c:dLbls>
          <c:dLblPos val="ctr"/>
          <c:showLegendKey val="0"/>
          <c:showVal val="1"/>
          <c:showCatName val="0"/>
          <c:showSerName val="0"/>
          <c:showPercent val="0"/>
          <c:showBubbleSize val="0"/>
        </c:dLbls>
        <c:gapWidth val="150"/>
        <c:overlap val="100"/>
        <c:axId val="782944592"/>
        <c:axId val="782942952"/>
      </c:barChart>
      <c:catAx>
        <c:axId val="78294459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0" i="0" u="none" strike="noStrike" kern="1200" cap="small" baseline="0">
                <a:solidFill>
                  <a:schemeClr val="dk1">
                    <a:lumMod val="75000"/>
                    <a:lumOff val="25000"/>
                  </a:schemeClr>
                </a:solidFill>
                <a:latin typeface="+mn-lt"/>
                <a:ea typeface="+mn-ea"/>
                <a:cs typeface="+mn-cs"/>
              </a:defRPr>
            </a:pPr>
            <a:endParaRPr lang="fr-FR"/>
          </a:p>
        </c:txPr>
        <c:crossAx val="782942952"/>
        <c:crosses val="autoZero"/>
        <c:auto val="1"/>
        <c:lblAlgn val="ctr"/>
        <c:lblOffset val="100"/>
        <c:noMultiLvlLbl val="0"/>
      </c:catAx>
      <c:valAx>
        <c:axId val="782942952"/>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78294459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Tenue de l'Agent</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plotArea>
      <c:layout/>
      <c:barChart>
        <c:barDir val="bar"/>
        <c:grouping val="clustered"/>
        <c:varyColors val="0"/>
        <c:ser>
          <c:idx val="0"/>
          <c:order val="0"/>
          <c:tx>
            <c:strRef>
              <c:f>Résultats!$A$2</c:f>
              <c:strCache>
                <c:ptCount val="1"/>
                <c:pt idx="0">
                  <c:v>Oui</c:v>
                </c:pt>
              </c:strCache>
            </c:strRef>
          </c:tx>
          <c:spPr>
            <a:solidFill>
              <a:srgbClr val="92D050"/>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Résultats!$B$1:$E$1</c:f>
              <c:strCache>
                <c:ptCount val="4"/>
                <c:pt idx="0">
                  <c:v>Tenue conforme : propre, à manches courtes et sans vêtements personnels</c:v>
                </c:pt>
                <c:pt idx="1">
                  <c:v>Cheveux courts ou noués</c:v>
                </c:pt>
                <c:pt idx="2">
                  <c:v>Zéro bijou aux mains et poignets</c:v>
                </c:pt>
                <c:pt idx="3">
                  <c:v>Ongles courts sans vernis ni faux ongles</c:v>
                </c:pt>
              </c:strCache>
            </c:strRef>
          </c:cat>
          <c:val>
            <c:numRef>
              <c:f>Résultats!$B$2:$E$2</c:f>
              <c:numCache>
                <c:formatCode>0%</c:formatCode>
                <c:ptCount val="4"/>
                <c:pt idx="0">
                  <c:v>0</c:v>
                </c:pt>
                <c:pt idx="1">
                  <c:v>0</c:v>
                </c:pt>
                <c:pt idx="2">
                  <c:v>0</c:v>
                </c:pt>
                <c:pt idx="3">
                  <c:v>0</c:v>
                </c:pt>
              </c:numCache>
            </c:numRef>
          </c:val>
          <c:extLst>
            <c:ext xmlns:c16="http://schemas.microsoft.com/office/drawing/2014/chart" uri="{C3380CC4-5D6E-409C-BE32-E72D297353CC}">
              <c16:uniqueId val="{00000000-B061-4DB0-8D20-8394397DDD81}"/>
            </c:ext>
          </c:extLst>
        </c:ser>
        <c:ser>
          <c:idx val="1"/>
          <c:order val="1"/>
          <c:tx>
            <c:strRef>
              <c:f>Résultats!$A$3</c:f>
              <c:strCache>
                <c:ptCount val="1"/>
                <c:pt idx="0">
                  <c:v>Non</c:v>
                </c:pt>
              </c:strCache>
            </c:strRef>
          </c:tx>
          <c:spPr>
            <a:solidFill>
              <a:schemeClr val="accent2">
                <a:lumMod val="7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Résultats!$B$1:$E$1</c:f>
              <c:strCache>
                <c:ptCount val="4"/>
                <c:pt idx="0">
                  <c:v>Tenue conforme : propre, à manches courtes et sans vêtements personnels</c:v>
                </c:pt>
                <c:pt idx="1">
                  <c:v>Cheveux courts ou noués</c:v>
                </c:pt>
                <c:pt idx="2">
                  <c:v>Zéro bijou aux mains et poignets</c:v>
                </c:pt>
                <c:pt idx="3">
                  <c:v>Ongles courts sans vernis ni faux ongles</c:v>
                </c:pt>
              </c:strCache>
            </c:strRef>
          </c:cat>
          <c:val>
            <c:numRef>
              <c:f>Résultats!$B$3:$E$3</c:f>
              <c:numCache>
                <c:formatCode>0%</c:formatCode>
                <c:ptCount val="4"/>
                <c:pt idx="0">
                  <c:v>0</c:v>
                </c:pt>
                <c:pt idx="1">
                  <c:v>0</c:v>
                </c:pt>
                <c:pt idx="2">
                  <c:v>0</c:v>
                </c:pt>
                <c:pt idx="3">
                  <c:v>0</c:v>
                </c:pt>
              </c:numCache>
            </c:numRef>
          </c:val>
          <c:extLst>
            <c:ext xmlns:c16="http://schemas.microsoft.com/office/drawing/2014/chart" uri="{C3380CC4-5D6E-409C-BE32-E72D297353CC}">
              <c16:uniqueId val="{00000001-B061-4DB0-8D20-8394397DDD81}"/>
            </c:ext>
          </c:extLst>
        </c:ser>
        <c:ser>
          <c:idx val="2"/>
          <c:order val="2"/>
          <c:tx>
            <c:strRef>
              <c:f>Résultats!$A$4</c:f>
              <c:strCache>
                <c:ptCount val="1"/>
                <c:pt idx="0">
                  <c:v>NC</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Résultats!$B$1:$E$1</c:f>
              <c:strCache>
                <c:ptCount val="4"/>
                <c:pt idx="0">
                  <c:v>Tenue conforme : propre, à manches courtes et sans vêtements personnels</c:v>
                </c:pt>
                <c:pt idx="1">
                  <c:v>Cheveux courts ou noués</c:v>
                </c:pt>
                <c:pt idx="2">
                  <c:v>Zéro bijou aux mains et poignets</c:v>
                </c:pt>
                <c:pt idx="3">
                  <c:v>Ongles courts sans vernis ni faux ongles</c:v>
                </c:pt>
              </c:strCache>
            </c:strRef>
          </c:cat>
          <c:val>
            <c:numRef>
              <c:f>Résultats!$B$4:$E$4</c:f>
              <c:numCache>
                <c:formatCode>0%</c:formatCode>
                <c:ptCount val="4"/>
                <c:pt idx="0">
                  <c:v>0</c:v>
                </c:pt>
                <c:pt idx="1">
                  <c:v>0</c:v>
                </c:pt>
                <c:pt idx="2">
                  <c:v>0</c:v>
                </c:pt>
                <c:pt idx="3">
                  <c:v>0</c:v>
                </c:pt>
              </c:numCache>
            </c:numRef>
          </c:val>
          <c:extLst>
            <c:ext xmlns:c16="http://schemas.microsoft.com/office/drawing/2014/chart" uri="{C3380CC4-5D6E-409C-BE32-E72D297353CC}">
              <c16:uniqueId val="{00000002-B061-4DB0-8D20-8394397DDD81}"/>
            </c:ext>
          </c:extLst>
        </c:ser>
        <c:dLbls>
          <c:dLblPos val="inEnd"/>
          <c:showLegendKey val="0"/>
          <c:showVal val="1"/>
          <c:showCatName val="0"/>
          <c:showSerName val="0"/>
          <c:showPercent val="0"/>
          <c:showBubbleSize val="0"/>
        </c:dLbls>
        <c:gapWidth val="65"/>
        <c:axId val="773129784"/>
        <c:axId val="773127160"/>
      </c:barChart>
      <c:catAx>
        <c:axId val="773129784"/>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fr-FR"/>
          </a:p>
        </c:txPr>
        <c:crossAx val="773127160"/>
        <c:crosses val="autoZero"/>
        <c:auto val="1"/>
        <c:lblAlgn val="ctr"/>
        <c:lblOffset val="100"/>
        <c:noMultiLvlLbl val="0"/>
      </c:catAx>
      <c:valAx>
        <c:axId val="773127160"/>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crossAx val="773129784"/>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45</xdr:row>
      <xdr:rowOff>0</xdr:rowOff>
    </xdr:from>
    <xdr:to>
      <xdr:col>9</xdr:col>
      <xdr:colOff>171451</xdr:colOff>
      <xdr:row>63</xdr:row>
      <xdr:rowOff>171450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0</xdr:rowOff>
    </xdr:from>
    <xdr:to>
      <xdr:col>7</xdr:col>
      <xdr:colOff>561976</xdr:colOff>
      <xdr:row>80</xdr:row>
      <xdr:rowOff>47625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31</xdr:row>
      <xdr:rowOff>66675</xdr:rowOff>
    </xdr:from>
    <xdr:to>
      <xdr:col>5</xdr:col>
      <xdr:colOff>628650</xdr:colOff>
      <xdr:row>44</xdr:row>
      <xdr:rowOff>9525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xdr:row>
      <xdr:rowOff>104775</xdr:rowOff>
    </xdr:from>
    <xdr:to>
      <xdr:col>10</xdr:col>
      <xdr:colOff>285750</xdr:colOff>
      <xdr:row>30</xdr:row>
      <xdr:rowOff>1</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0</xdr:row>
      <xdr:rowOff>0</xdr:rowOff>
    </xdr:from>
    <xdr:to>
      <xdr:col>5</xdr:col>
      <xdr:colOff>619125</xdr:colOff>
      <xdr:row>11</xdr:row>
      <xdr:rowOff>9524</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ables/table1.xml><?xml version="1.0" encoding="utf-8"?>
<table xmlns="http://schemas.openxmlformats.org/spreadsheetml/2006/main" id="1" name="TenueAgent" displayName="TenueAgent" ref="A1:F2" totalsRowShown="0" headerRowDxfId="101" dataDxfId="100">
  <autoFilter ref="A1:F2"/>
  <tableColumns count="6">
    <tableColumn id="1" name="Audités" dataDxfId="99">
      <calculatedColumnFormula>ROW()-1</calculatedColumnFormula>
    </tableColumn>
    <tableColumn id="2" name="Tenue conforme : propre, à manches courtes et sans vêtements personnels" dataDxfId="98"/>
    <tableColumn id="3" name="Cheveux courts ou noués" dataDxfId="97"/>
    <tableColumn id="4" name="Zéro bijou aux mains et poignets" dataDxfId="96"/>
    <tableColumn id="5" name="Ongles courts sans vernis ni faux ongles" dataDxfId="95"/>
    <tableColumn id="6" name="Conformité" dataDxfId="94">
      <calculatedColumnFormula>COUNTIFS(TenueAgent[[#This Row],[Tenue conforme : propre, à manches courtes et sans vêtements personnels]],"oui",TenueAgent[[#This Row],[Cheveux courts ou noués]],"Oui",TenueAgent[[#This Row],[Zéro bijou aux mains et poignets]],"Oui",TenueAgent[[#This Row],[Ongles courts sans vernis ni faux ongles]],"Oui")</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id="15" name="Tableau15" displayName="Tableau15" ref="A26:M29" totalsRowShown="0" headerRowDxfId="13">
  <autoFilter ref="A26:M29"/>
  <tableColumns count="13">
    <tableColumn id="1" name="APRES LA TOILETTE" dataDxfId="12"/>
    <tableColumn id="2" name="Elimination des excreta" dataDxfId="11">
      <calculatedColumnFormula>COUNTIF(Tableau7[Elimination des excreta],"Non")/COUNTA('Aprés la toilette'!C$2:C$100)</calculatedColumnFormula>
    </tableColumn>
    <tableColumn id="3" name="Nettoyer et désinfecter la cuvette/la chaise de douche/le chariot douche" dataDxfId="10"/>
    <tableColumn id="4" name="Nettoyer et désinfecter l'environnement proche du résident" dataDxfId="9"/>
    <tableColumn id="5" name="Nettoyer et désinfecter le matériel de toilette partagé" dataDxfId="8"/>
    <tableColumn id="6" name="Oter le tablier à la fin de la toilette" dataDxfId="7"/>
    <tableColumn id="7" name="Si réfection du lit, mains désinfectées" dataDxfId="6"/>
    <tableColumn id="8" name="Si changement des draps, désinfection du matelas" dataDxfId="5"/>
    <tableColumn id="9" name="Hygiène des mains avant de sortir de la chambre" dataDxfId="4"/>
    <tableColumn id="10" name="Conformité du transport du linge sale jusqu'au chariot de linge sale" dataDxfId="3"/>
    <tableColumn id="11" name="Conformité du transport des déchets" dataDxfId="2"/>
    <tableColumn id="12" name="Nettoyer et désinfecter le guéridon" dataDxfId="1"/>
    <tableColumn id="13" name="Traçabilité du soin" dataDxfId="0"/>
  </tableColumns>
  <tableStyleInfo name="TableStyleMedium2" showFirstColumn="0" showLastColumn="0" showRowStripes="1" showColumnStripes="0"/>
</table>
</file>

<file path=xl/tables/table2.xml><?xml version="1.0" encoding="utf-8"?>
<table xmlns="http://schemas.openxmlformats.org/spreadsheetml/2006/main" id="3" name="Tableau3" displayName="Tableau3" ref="A1:J2" insertRowShift="1" totalsRowShown="0" headerRowDxfId="93" dataDxfId="92">
  <autoFilter ref="A1:J2"/>
  <tableColumns count="10">
    <tableColumn id="1" name="Audités" dataDxfId="91">
      <calculatedColumnFormula>ROW()-1</calculatedColumnFormula>
    </tableColumn>
    <tableColumn id="2" name="Utilisation d'un guéridon" dataDxfId="90"/>
    <tableColumn id="3" name="Présence d'un flacon de SHA" dataDxfId="89"/>
    <tableColumn id="4" name="Présence d'une boite de gants à UU" dataDxfId="88"/>
    <tableColumn id="5" name="Présence de détergent désinfectant" dataDxfId="87"/>
    <tableColumn id="6" name="Présence d'essuie main " dataDxfId="86"/>
    <tableColumn id="7" name="Matériel et pommades individualisés (gants, brosses/peignes, pommade, huile de massage…)" dataDxfId="85"/>
    <tableColumn id="8" name="FHA avant préparation du matériel" dataDxfId="84"/>
    <tableColumn id="9" name="Présence uniquement du matériel nécessaire au soin" dataDxfId="83"/>
    <tableColumn id="10" name="Matériel propre (cuvette, guéridon, petit matériel de soins et équipements partagés ou communs tel chariot douche, lève-personnes, sèche cheveux, coupe ongle…)" dataDxfId="82"/>
  </tableColumns>
  <tableStyleInfo name="TableStyleMedium2" showFirstColumn="0" showLastColumn="0" showRowStripes="1" showColumnStripes="0"/>
</table>
</file>

<file path=xl/tables/table3.xml><?xml version="1.0" encoding="utf-8"?>
<table xmlns="http://schemas.openxmlformats.org/spreadsheetml/2006/main" id="5" name="Tableau5" displayName="Tableau5" ref="A1:E2" insertRowShift="1" totalsRowShown="0" headerRowDxfId="81" dataDxfId="80">
  <autoFilter ref="A1:E2"/>
  <tableColumns count="5">
    <tableColumn id="1" name="Audités" dataDxfId="79">
      <calculatedColumnFormula>ROW()-1</calculatedColumnFormula>
    </tableColumn>
    <tableColumn id="2" name="FHA avant contact avec le résident" dataDxfId="78"/>
    <tableColumn id="3" name="Poubelle à portée de mains" dataDxfId="77"/>
    <tableColumn id="4" name="Protection de la tenue juste avant de débuter le soin" dataDxfId="76"/>
    <tableColumn id="5" name="Préparation du linge du résident et protection" dataDxfId="75"/>
  </tableColumns>
  <tableStyleInfo name="TableStyleMedium2" showFirstColumn="0" showLastColumn="0" showRowStripes="1" showColumnStripes="0"/>
</table>
</file>

<file path=xl/tables/table4.xml><?xml version="1.0" encoding="utf-8"?>
<table xmlns="http://schemas.openxmlformats.org/spreadsheetml/2006/main" id="6" name="Tableau6" displayName="Tableau6" ref="A1:P2" insertRowShift="1" totalsRowShown="0" headerRowDxfId="74">
  <autoFilter ref="A1:P2"/>
  <tableColumns count="16">
    <tableColumn id="1" name="Audités" dataDxfId="73">
      <calculatedColumnFormula>ROW()-1</calculatedColumnFormula>
    </tableColumn>
    <tableColumn id="2" name="Si interruption de soins ou sortie de chambre, gants retirés " dataDxfId="72"/>
    <tableColumn id="3" name="Si interruption de soins ou sortie de chambre, hygiène des mains" dataDxfId="71"/>
    <tableColumn id="4" name="Utilisation conforme de l'eau de la cuvette (changement d'eau / absence de retrempage)" dataDxfId="70"/>
    <tableColumn id="5" name="Changement de gant de toilette en cas de rupture du sens du propre vers le sale" dataDxfId="69"/>
    <tableColumn id="6" name="Utilisation de gant(s) de toilette UU ou élimination de gants de toilette réutilisables pour chaque toilette du siège" dataDxfId="68"/>
    <tableColumn id="7" name="En présence de selles, utilisation de papier absorbant et/ou gants de toilette UU" dataDxfId="67"/>
    <tableColumn id="8" name="Absence de linge sale déposé au sol" dataDxfId="66"/>
    <tableColumn id="9" name="Absence de déchets / protection posés au sol" dataDxfId="65"/>
    <tableColumn id="10" name="Absence de contamination de l'environnement avec des gants contaminés" dataDxfId="64"/>
    <tableColumn id="11" name="Gants portés uniquement pour le contact avec les liquides biologiques" dataDxfId="63"/>
    <tableColumn id="12" name="Gants retirés juste après avoir réalisé la toilette du siège du résident ou le change" dataDxfId="62"/>
    <tableColumn id="13" name="Hygiène des mains au retrait des gants" dataDxfId="61"/>
    <tableColumn id="14" name="Elimination immédiate de la serviette utilisée pour la toilette du siège" dataDxfId="60"/>
    <tableColumn id="15" name="Lavage des pieds réalisé" dataDxfId="59"/>
    <tableColumn id="16" name="Hygiène bucco-dentaire réalisée" dataDxfId="58"/>
  </tableColumns>
  <tableStyleInfo name="TableStyleMedium2" showFirstColumn="0" showLastColumn="0" showRowStripes="1" showColumnStripes="0"/>
</table>
</file>

<file path=xl/tables/table5.xml><?xml version="1.0" encoding="utf-8"?>
<table xmlns="http://schemas.openxmlformats.org/spreadsheetml/2006/main" id="7" name="Tableau7" displayName="Tableau7" ref="A1:M2" insertRowShift="1" totalsRowShown="0" headerRowDxfId="57" dataDxfId="56">
  <autoFilter ref="A1:M2"/>
  <tableColumns count="13">
    <tableColumn id="1" name="Audités" dataDxfId="55">
      <calculatedColumnFormula>ROW()-1</calculatedColumnFormula>
    </tableColumn>
    <tableColumn id="11" name="Elimination des excreta" dataDxfId="54"/>
    <tableColumn id="2" name="Nettoyer et désinfecter la cuvette/la chaise de douche/le chariot douche" dataDxfId="53"/>
    <tableColumn id="3" name="Nettoyer et désinfecter l'environnement proche du résident" dataDxfId="52"/>
    <tableColumn id="4" name="Nettoyer et désinfecter le matériel de toilette partagé" dataDxfId="51"/>
    <tableColumn id="5" name="Oter le tablier à la fin de la toilette" dataDxfId="50"/>
    <tableColumn id="6" name="Si réfection du lit, mains désinfectées" dataDxfId="49"/>
    <tableColumn id="7" name="Si changement des draps, désinfection du matelas" dataDxfId="48"/>
    <tableColumn id="8" name="Hygiène des mains avant de sortir de la chambre" dataDxfId="47"/>
    <tableColumn id="9" name="Conformité du transport du linge sale jusqu'au chariot de linge sale" dataDxfId="46"/>
    <tableColumn id="10" name="Conformité du transport des déchets" dataDxfId="45"/>
    <tableColumn id="12" name="Nettoyer et désinfecter le guéridon" dataDxfId="44"/>
    <tableColumn id="13" name="Traçabilité du soin" dataDxfId="43"/>
  </tableColumns>
  <tableStyleInfo name="TableStyleMedium2" showFirstColumn="0" showLastColumn="0" showRowStripes="1" showColumnStripes="0"/>
</table>
</file>

<file path=xl/tables/table6.xml><?xml version="1.0" encoding="utf-8"?>
<table xmlns="http://schemas.openxmlformats.org/spreadsheetml/2006/main" id="10" name="TenueAgentRésultats" displayName="TenueAgentRésultats" ref="A1:E4" totalsRowShown="0">
  <autoFilter ref="A1:E4"/>
  <tableColumns count="5">
    <tableColumn id="1" name="Tenue de l'agent" dataDxfId="42"/>
    <tableColumn id="2" name="Tenue conforme : propre, à manches courtes et sans vêtements personnels" dataDxfId="41"/>
    <tableColumn id="3" name="Cheveux courts ou noués" dataDxfId="40"/>
    <tableColumn id="4" name="Zéro bijou aux mains et poignets" dataDxfId="39"/>
    <tableColumn id="5" name="Ongles courts sans vernis ni faux ongles" dataDxfId="38"/>
  </tableColumns>
  <tableStyleInfo name="TableStyleMedium2" showFirstColumn="0" showLastColumn="0" showRowStripes="1" showColumnStripes="0"/>
</table>
</file>

<file path=xl/tables/table7.xml><?xml version="1.0" encoding="utf-8"?>
<table xmlns="http://schemas.openxmlformats.org/spreadsheetml/2006/main" id="12" name="Tableau12" displayName="Tableau12" ref="A7:J10" totalsRowShown="0">
  <autoFilter ref="A7:J10"/>
  <tableColumns count="10">
    <tableColumn id="1" name="Préparation du soins" dataDxfId="37"/>
    <tableColumn id="2" name="Utilisation d'un guéridon"/>
    <tableColumn id="3" name="Présence d'un flacon de SHA"/>
    <tableColumn id="4" name="Présence d'une boite de gants à UU"/>
    <tableColumn id="5" name="Présence de détergent désinfectant"/>
    <tableColumn id="6" name="Présence d'essuie main "/>
    <tableColumn id="7" name="Matériel et pommades individualisés (gants, brosses/peignes, pommade, huile de massage…)"/>
    <tableColumn id="8" name="FHA avant préparation du matériel"/>
    <tableColumn id="9" name="Présence uniquement du matériel nécessaire au soin"/>
    <tableColumn id="10" name="Matériel propre (cuvette, guéridon, petit matériel de soins et équipements partagés ou communs tel chariot douche, lève-personnes, sèche cheveux, coupe ongle…)"/>
  </tableColumns>
  <tableStyleInfo name="TableStyleMedium2" showFirstColumn="0" showLastColumn="0" showRowStripes="1" showColumnStripes="0"/>
</table>
</file>

<file path=xl/tables/table8.xml><?xml version="1.0" encoding="utf-8"?>
<table xmlns="http://schemas.openxmlformats.org/spreadsheetml/2006/main" id="13" name="Tableau13" displayName="Tableau13" ref="A13:E16" totalsRowShown="0" headerRowDxfId="36">
  <autoFilter ref="A13:E16"/>
  <tableColumns count="5">
    <tableColumn id="1" name="Avant la toilette" dataDxfId="35"/>
    <tableColumn id="2" name="FHA avant contact avec le résident" dataDxfId="34"/>
    <tableColumn id="3" name="Poubelle à portée de mains" dataDxfId="33"/>
    <tableColumn id="4" name="Protection de la tenue juste avant de débuter le soin" dataDxfId="32"/>
    <tableColumn id="5" name="Préparation du linge du résident et protection" dataDxfId="31"/>
  </tableColumns>
  <tableStyleInfo name="TableStyleMedium2" showFirstColumn="0" showLastColumn="0" showRowStripes="1" showColumnStripes="0"/>
</table>
</file>

<file path=xl/tables/table9.xml><?xml version="1.0" encoding="utf-8"?>
<table xmlns="http://schemas.openxmlformats.org/spreadsheetml/2006/main" id="14" name="Tableau14" displayName="Tableau14" ref="A19:P22" totalsRowShown="0" headerRowDxfId="30">
  <autoFilter ref="A19:P22"/>
  <tableColumns count="16">
    <tableColumn id="1" name="PENDANT LA TOILETTE" dataDxfId="29"/>
    <tableColumn id="2" name="Si interruption de soins ou sortie de chambre, gants retirés " dataDxfId="28"/>
    <tableColumn id="3" name="Si interruption de soins ou sortie de chambre, hygiène des mains" dataDxfId="27"/>
    <tableColumn id="4" name="Utilisation conforme de l'eau de la cuvette (changement d'eau / absence de retrempage)" dataDxfId="26"/>
    <tableColumn id="5" name="Changement de gant de toilette en cas de rupture du sens du propre vers le sale" dataDxfId="25"/>
    <tableColumn id="6" name="Utilisation de gant(s) de toilette UU ou élimination de gants de toilette réutilisables pour chaque toilette du siège" dataDxfId="24"/>
    <tableColumn id="7" name="En présence de selles, utilisation de papier absorbant et/ou gants de toilette UU" dataDxfId="23"/>
    <tableColumn id="8" name="Absence de linge sale déposé au sol" dataDxfId="22"/>
    <tableColumn id="9" name="Absence de déchets / protection posés au sol" dataDxfId="21"/>
    <tableColumn id="10" name="Absence de contamination de l'environnement avec des gants contaminés" dataDxfId="20"/>
    <tableColumn id="11" name="Gants portés uniquement pour le contact avec les liquides biologiques" dataDxfId="19"/>
    <tableColumn id="12" name="Gants retirés juste après avoir réalisé la toilette du siège du résident ou le change" dataDxfId="18"/>
    <tableColumn id="13" name="Hygiène des mains au retrait des gants" dataDxfId="17"/>
    <tableColumn id="14" name="Elimination immédiate de la serviette utilisée pour la toilette du siège" dataDxfId="16"/>
    <tableColumn id="15" name="Lavage des pieds réalisé" dataDxfId="15"/>
    <tableColumn id="16" name="Hygiène bucco-dentaire réalisée" dataDxfId="14"/>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 Id="rId5" Type="http://schemas.openxmlformats.org/officeDocument/2006/relationships/table" Target="../tables/table10.xml"/><Relationship Id="rId4" Type="http://schemas.openxmlformats.org/officeDocument/2006/relationships/table" Target="../tables/table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O57"/>
  <sheetViews>
    <sheetView tabSelected="1" view="pageBreakPreview" topLeftCell="A43" zoomScale="73" zoomScaleNormal="50" zoomScaleSheetLayoutView="73" workbookViewId="0">
      <selection activeCell="A53" sqref="A53"/>
    </sheetView>
  </sheetViews>
  <sheetFormatPr baseColWidth="10" defaultRowHeight="21" x14ac:dyDescent="0.4"/>
  <cols>
    <col min="1" max="1" width="183.140625" style="5" customWidth="1"/>
    <col min="2" max="3" width="11.85546875" style="6" customWidth="1"/>
    <col min="4" max="4" width="9.85546875" style="6" customWidth="1"/>
    <col min="5" max="5" width="73.28515625" style="7" customWidth="1"/>
    <col min="6" max="6" width="11.42578125" style="9"/>
    <col min="7" max="405" width="11.42578125" style="8"/>
    <col min="406" max="16384" width="11.42578125" style="1"/>
  </cols>
  <sheetData>
    <row r="1" spans="1:405" ht="46.5" x14ac:dyDescent="0.6">
      <c r="A1" s="34" t="s">
        <v>0</v>
      </c>
      <c r="B1" s="149"/>
      <c r="C1" s="149"/>
      <c r="D1" s="149"/>
      <c r="E1" s="149"/>
    </row>
    <row r="2" spans="1:405" ht="36" x14ac:dyDescent="0.4">
      <c r="A2" s="35" t="s">
        <v>5</v>
      </c>
      <c r="B2" s="2"/>
      <c r="C2" s="2"/>
      <c r="D2" s="2"/>
      <c r="E2" s="2"/>
    </row>
    <row r="3" spans="1:405" ht="56.25" customHeight="1" x14ac:dyDescent="0.5">
      <c r="A3" s="95" t="s">
        <v>19</v>
      </c>
      <c r="B3" s="3"/>
      <c r="C3" s="3"/>
      <c r="D3" s="3"/>
      <c r="E3" s="3"/>
    </row>
    <row r="4" spans="1:405" ht="39.950000000000003" customHeight="1" x14ac:dyDescent="0.6">
      <c r="A4" s="93" t="s">
        <v>95</v>
      </c>
      <c r="B4" s="150"/>
      <c r="C4" s="150"/>
      <c r="D4" s="10"/>
      <c r="E4" s="4"/>
    </row>
    <row r="5" spans="1:405" ht="39.950000000000003" customHeight="1" x14ac:dyDescent="0.6">
      <c r="A5" s="94" t="s">
        <v>83</v>
      </c>
      <c r="B5" s="33"/>
      <c r="C5" s="33"/>
      <c r="D5" s="33"/>
      <c r="E5" s="4"/>
    </row>
    <row r="6" spans="1:405" ht="39.950000000000003" customHeight="1" x14ac:dyDescent="0.6">
      <c r="A6" s="39" t="s">
        <v>18</v>
      </c>
      <c r="B6" s="4"/>
      <c r="C6" s="4"/>
      <c r="D6" s="4"/>
      <c r="E6" s="4"/>
    </row>
    <row r="7" spans="1:405" ht="39.950000000000003" customHeight="1" x14ac:dyDescent="0.6">
      <c r="A7" s="39" t="s">
        <v>94</v>
      </c>
      <c r="B7" s="4"/>
      <c r="C7" s="4"/>
      <c r="D7" s="4"/>
      <c r="E7" s="4"/>
    </row>
    <row r="8" spans="1:405" x14ac:dyDescent="0.4">
      <c r="A8" s="40"/>
    </row>
    <row r="9" spans="1:405" s="16" customFormat="1" ht="37.5" customHeight="1" thickBot="1" x14ac:dyDescent="0.3">
      <c r="A9" s="41" t="s">
        <v>4</v>
      </c>
      <c r="B9" s="73" t="s">
        <v>1</v>
      </c>
      <c r="C9" s="73" t="s">
        <v>2</v>
      </c>
      <c r="D9" s="74" t="s">
        <v>10</v>
      </c>
      <c r="E9" s="73" t="s">
        <v>3</v>
      </c>
      <c r="F9" s="14"/>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c r="IX9" s="15"/>
      <c r="IY9" s="15"/>
      <c r="IZ9" s="15"/>
      <c r="JA9" s="15"/>
      <c r="JB9" s="15"/>
      <c r="JC9" s="15"/>
      <c r="JD9" s="15"/>
      <c r="JE9" s="15"/>
      <c r="JF9" s="15"/>
      <c r="JG9" s="15"/>
      <c r="JH9" s="15"/>
      <c r="JI9" s="15"/>
      <c r="JJ9" s="15"/>
      <c r="JK9" s="15"/>
      <c r="JL9" s="15"/>
      <c r="JM9" s="15"/>
      <c r="JN9" s="15"/>
      <c r="JO9" s="15"/>
      <c r="JP9" s="15"/>
      <c r="JQ9" s="15"/>
      <c r="JR9" s="15"/>
      <c r="JS9" s="15"/>
      <c r="JT9" s="15"/>
      <c r="JU9" s="15"/>
      <c r="JV9" s="15"/>
      <c r="JW9" s="15"/>
      <c r="JX9" s="15"/>
      <c r="JY9" s="15"/>
      <c r="JZ9" s="15"/>
      <c r="KA9" s="15"/>
      <c r="KB9" s="15"/>
      <c r="KC9" s="15"/>
      <c r="KD9" s="15"/>
      <c r="KE9" s="15"/>
      <c r="KF9" s="15"/>
      <c r="KG9" s="15"/>
      <c r="KH9" s="15"/>
      <c r="KI9" s="15"/>
      <c r="KJ9" s="15"/>
      <c r="KK9" s="15"/>
      <c r="KL9" s="15"/>
      <c r="KM9" s="15"/>
      <c r="KN9" s="15"/>
      <c r="KO9" s="15"/>
      <c r="KP9" s="15"/>
      <c r="KQ9" s="15"/>
      <c r="KR9" s="15"/>
      <c r="KS9" s="15"/>
      <c r="KT9" s="15"/>
      <c r="KU9" s="15"/>
      <c r="KV9" s="15"/>
      <c r="KW9" s="15"/>
      <c r="KX9" s="15"/>
      <c r="KY9" s="15"/>
      <c r="KZ9" s="15"/>
      <c r="LA9" s="15"/>
      <c r="LB9" s="15"/>
      <c r="LC9" s="15"/>
      <c r="LD9" s="15"/>
      <c r="LE9" s="15"/>
      <c r="LF9" s="15"/>
      <c r="LG9" s="15"/>
      <c r="LH9" s="15"/>
      <c r="LI9" s="15"/>
      <c r="LJ9" s="15"/>
      <c r="LK9" s="15"/>
      <c r="LL9" s="15"/>
      <c r="LM9" s="15"/>
      <c r="LN9" s="15"/>
      <c r="LO9" s="15"/>
      <c r="LP9" s="15"/>
      <c r="LQ9" s="15"/>
      <c r="LR9" s="15"/>
      <c r="LS9" s="15"/>
      <c r="LT9" s="15"/>
      <c r="LU9" s="15"/>
      <c r="LV9" s="15"/>
      <c r="LW9" s="15"/>
      <c r="LX9" s="15"/>
      <c r="LY9" s="15"/>
      <c r="LZ9" s="15"/>
      <c r="MA9" s="15"/>
      <c r="MB9" s="15"/>
      <c r="MC9" s="15"/>
      <c r="MD9" s="15"/>
      <c r="ME9" s="15"/>
      <c r="MF9" s="15"/>
      <c r="MG9" s="15"/>
      <c r="MH9" s="15"/>
      <c r="MI9" s="15"/>
      <c r="MJ9" s="15"/>
      <c r="MK9" s="15"/>
      <c r="ML9" s="15"/>
      <c r="MM9" s="15"/>
      <c r="MN9" s="15"/>
      <c r="MO9" s="15"/>
      <c r="MP9" s="15"/>
      <c r="MQ9" s="15"/>
      <c r="MR9" s="15"/>
      <c r="MS9" s="15"/>
      <c r="MT9" s="15"/>
      <c r="MU9" s="15"/>
      <c r="MV9" s="15"/>
      <c r="MW9" s="15"/>
      <c r="MX9" s="15"/>
      <c r="MY9" s="15"/>
      <c r="MZ9" s="15"/>
      <c r="NA9" s="15"/>
      <c r="NB9" s="15"/>
      <c r="NC9" s="15"/>
      <c r="ND9" s="15"/>
      <c r="NE9" s="15"/>
      <c r="NF9" s="15"/>
      <c r="NG9" s="15"/>
      <c r="NH9" s="15"/>
      <c r="NI9" s="15"/>
      <c r="NJ9" s="15"/>
      <c r="NK9" s="15"/>
      <c r="NL9" s="15"/>
      <c r="NM9" s="15"/>
      <c r="NN9" s="15"/>
      <c r="NO9" s="15"/>
      <c r="NP9" s="15"/>
      <c r="NQ9" s="15"/>
      <c r="NR9" s="15"/>
      <c r="NS9" s="15"/>
      <c r="NT9" s="15"/>
      <c r="NU9" s="15"/>
      <c r="NV9" s="15"/>
      <c r="NW9" s="15"/>
      <c r="NX9" s="15"/>
      <c r="NY9" s="15"/>
      <c r="NZ9" s="15"/>
      <c r="OA9" s="15"/>
      <c r="OB9" s="15"/>
      <c r="OC9" s="15"/>
      <c r="OD9" s="15"/>
      <c r="OE9" s="15"/>
      <c r="OF9" s="15"/>
      <c r="OG9" s="15"/>
      <c r="OH9" s="15"/>
      <c r="OI9" s="15"/>
      <c r="OJ9" s="15"/>
      <c r="OK9" s="15"/>
      <c r="OL9" s="15"/>
      <c r="OM9" s="15"/>
      <c r="ON9" s="15"/>
      <c r="OO9" s="15"/>
    </row>
    <row r="10" spans="1:405" s="16" customFormat="1" ht="37.5" customHeight="1" x14ac:dyDescent="0.25">
      <c r="A10" s="42" t="s">
        <v>20</v>
      </c>
      <c r="B10" s="56"/>
      <c r="C10" s="56"/>
      <c r="D10" s="67"/>
      <c r="E10" s="67"/>
      <c r="F10" s="14"/>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row>
    <row r="11" spans="1:405" s="16" customFormat="1" ht="37.5" customHeight="1" x14ac:dyDescent="0.25">
      <c r="A11" s="42" t="s">
        <v>23</v>
      </c>
      <c r="B11" s="56"/>
      <c r="C11" s="56"/>
      <c r="D11" s="67"/>
      <c r="E11" s="56"/>
      <c r="F11" s="14"/>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c r="IZ11" s="15"/>
      <c r="JA11" s="15"/>
      <c r="JB11" s="15"/>
      <c r="JC11" s="15"/>
      <c r="JD11" s="15"/>
      <c r="JE11" s="15"/>
      <c r="JF11" s="15"/>
      <c r="JG11" s="15"/>
      <c r="JH11" s="15"/>
      <c r="JI11" s="15"/>
      <c r="JJ11" s="15"/>
      <c r="JK11" s="15"/>
      <c r="JL11" s="15"/>
      <c r="JM11" s="15"/>
      <c r="JN11" s="15"/>
      <c r="JO11" s="15"/>
      <c r="JP11" s="15"/>
      <c r="JQ11" s="15"/>
      <c r="JR11" s="15"/>
      <c r="JS11" s="15"/>
      <c r="JT11" s="15"/>
      <c r="JU11" s="15"/>
      <c r="JV11" s="15"/>
      <c r="JW11" s="15"/>
      <c r="JX11" s="15"/>
      <c r="JY11" s="15"/>
      <c r="JZ11" s="15"/>
      <c r="KA11" s="15"/>
      <c r="KB11" s="15"/>
      <c r="KC11" s="15"/>
      <c r="KD11" s="15"/>
      <c r="KE11" s="15"/>
      <c r="KF11" s="15"/>
      <c r="KG11" s="15"/>
      <c r="KH11" s="15"/>
      <c r="KI11" s="15"/>
      <c r="KJ11" s="15"/>
      <c r="KK11" s="15"/>
      <c r="KL11" s="15"/>
      <c r="KM11" s="15"/>
      <c r="KN11" s="15"/>
      <c r="KO11" s="15"/>
      <c r="KP11" s="15"/>
      <c r="KQ11" s="15"/>
      <c r="KR11" s="15"/>
      <c r="KS11" s="15"/>
      <c r="KT11" s="15"/>
      <c r="KU11" s="15"/>
      <c r="KV11" s="15"/>
      <c r="KW11" s="15"/>
      <c r="KX11" s="15"/>
      <c r="KY11" s="15"/>
      <c r="KZ11" s="15"/>
      <c r="LA11" s="15"/>
      <c r="LB11" s="15"/>
      <c r="LC11" s="15"/>
      <c r="LD11" s="15"/>
      <c r="LE11" s="15"/>
      <c r="LF11" s="15"/>
      <c r="LG11" s="15"/>
      <c r="LH11" s="15"/>
      <c r="LI11" s="15"/>
      <c r="LJ11" s="15"/>
      <c r="LK11" s="15"/>
      <c r="LL11" s="15"/>
      <c r="LM11" s="15"/>
      <c r="LN11" s="15"/>
      <c r="LO11" s="15"/>
      <c r="LP11" s="15"/>
      <c r="LQ11" s="15"/>
      <c r="LR11" s="15"/>
      <c r="LS11" s="15"/>
      <c r="LT11" s="15"/>
      <c r="LU11" s="15"/>
      <c r="LV11" s="15"/>
      <c r="LW11" s="15"/>
      <c r="LX11" s="15"/>
      <c r="LY11" s="15"/>
      <c r="LZ11" s="15"/>
      <c r="MA11" s="15"/>
      <c r="MB11" s="15"/>
      <c r="MC11" s="15"/>
      <c r="MD11" s="15"/>
      <c r="ME11" s="15"/>
      <c r="MF11" s="15"/>
      <c r="MG11" s="15"/>
      <c r="MH11" s="15"/>
      <c r="MI11" s="15"/>
      <c r="MJ11" s="15"/>
      <c r="MK11" s="15"/>
      <c r="ML11" s="15"/>
      <c r="MM11" s="15"/>
      <c r="MN11" s="15"/>
      <c r="MO11" s="15"/>
      <c r="MP11" s="15"/>
      <c r="MQ11" s="15"/>
      <c r="MR11" s="15"/>
      <c r="MS11" s="15"/>
      <c r="MT11" s="15"/>
      <c r="MU11" s="15"/>
      <c r="MV11" s="15"/>
      <c r="MW11" s="15"/>
      <c r="MX11" s="15"/>
      <c r="MY11" s="15"/>
      <c r="MZ11" s="15"/>
      <c r="NA11" s="15"/>
      <c r="NB11" s="15"/>
      <c r="NC11" s="15"/>
      <c r="ND11" s="15"/>
      <c r="NE11" s="15"/>
      <c r="NF11" s="15"/>
      <c r="NG11" s="15"/>
      <c r="NH11" s="15"/>
      <c r="NI11" s="15"/>
      <c r="NJ11" s="15"/>
      <c r="NK11" s="15"/>
      <c r="NL11" s="15"/>
      <c r="NM11" s="15"/>
      <c r="NN11" s="15"/>
      <c r="NO11" s="15"/>
      <c r="NP11" s="15"/>
      <c r="NQ11" s="15"/>
      <c r="NR11" s="15"/>
      <c r="NS11" s="15"/>
      <c r="NT11" s="15"/>
      <c r="NU11" s="15"/>
      <c r="NV11" s="15"/>
      <c r="NW11" s="15"/>
      <c r="NX11" s="15"/>
      <c r="NY11" s="15"/>
      <c r="NZ11" s="15"/>
      <c r="OA11" s="15"/>
      <c r="OB11" s="15"/>
      <c r="OC11" s="15"/>
      <c r="OD11" s="15"/>
      <c r="OE11" s="15"/>
      <c r="OF11" s="15"/>
      <c r="OG11" s="15"/>
      <c r="OH11" s="15"/>
      <c r="OI11" s="15"/>
      <c r="OJ11" s="15"/>
      <c r="OK11" s="15"/>
      <c r="OL11" s="15"/>
      <c r="OM11" s="15"/>
      <c r="ON11" s="15"/>
      <c r="OO11" s="15"/>
    </row>
    <row r="12" spans="1:405" s="19" customFormat="1" ht="37.5" customHeight="1" x14ac:dyDescent="0.25">
      <c r="A12" s="43" t="s">
        <v>22</v>
      </c>
      <c r="B12" s="57"/>
      <c r="C12" s="57"/>
      <c r="D12" s="75"/>
      <c r="E12" s="75"/>
      <c r="F12" s="17"/>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c r="IX12" s="18"/>
      <c r="IY12" s="18"/>
      <c r="IZ12" s="18"/>
      <c r="JA12" s="18"/>
      <c r="JB12" s="18"/>
      <c r="JC12" s="18"/>
      <c r="JD12" s="18"/>
      <c r="JE12" s="18"/>
      <c r="JF12" s="18"/>
      <c r="JG12" s="18"/>
      <c r="JH12" s="18"/>
      <c r="JI12" s="18"/>
      <c r="JJ12" s="18"/>
      <c r="JK12" s="18"/>
      <c r="JL12" s="18"/>
      <c r="JM12" s="18"/>
      <c r="JN12" s="18"/>
      <c r="JO12" s="18"/>
      <c r="JP12" s="18"/>
      <c r="JQ12" s="18"/>
      <c r="JR12" s="18"/>
      <c r="JS12" s="18"/>
      <c r="JT12" s="18"/>
      <c r="JU12" s="18"/>
      <c r="JV12" s="18"/>
      <c r="JW12" s="18"/>
      <c r="JX12" s="18"/>
      <c r="JY12" s="18"/>
      <c r="JZ12" s="18"/>
      <c r="KA12" s="18"/>
      <c r="KB12" s="18"/>
      <c r="KC12" s="18"/>
      <c r="KD12" s="18"/>
      <c r="KE12" s="18"/>
      <c r="KF12" s="18"/>
      <c r="KG12" s="18"/>
      <c r="KH12" s="18"/>
      <c r="KI12" s="18"/>
      <c r="KJ12" s="18"/>
      <c r="KK12" s="18"/>
      <c r="KL12" s="18"/>
      <c r="KM12" s="18"/>
      <c r="KN12" s="18"/>
      <c r="KO12" s="18"/>
      <c r="KP12" s="18"/>
      <c r="KQ12" s="18"/>
      <c r="KR12" s="18"/>
      <c r="KS12" s="18"/>
      <c r="KT12" s="18"/>
      <c r="KU12" s="18"/>
      <c r="KV12" s="18"/>
      <c r="KW12" s="18"/>
      <c r="KX12" s="18"/>
      <c r="KY12" s="18"/>
      <c r="KZ12" s="18"/>
      <c r="LA12" s="18"/>
      <c r="LB12" s="18"/>
      <c r="LC12" s="18"/>
      <c r="LD12" s="18"/>
      <c r="LE12" s="18"/>
      <c r="LF12" s="18"/>
      <c r="LG12" s="18"/>
      <c r="LH12" s="18"/>
      <c r="LI12" s="18"/>
      <c r="LJ12" s="18"/>
      <c r="LK12" s="18"/>
      <c r="LL12" s="18"/>
      <c r="LM12" s="18"/>
      <c r="LN12" s="18"/>
      <c r="LO12" s="18"/>
      <c r="LP12" s="18"/>
      <c r="LQ12" s="18"/>
      <c r="LR12" s="18"/>
      <c r="LS12" s="18"/>
      <c r="LT12" s="18"/>
      <c r="LU12" s="18"/>
      <c r="LV12" s="18"/>
      <c r="LW12" s="18"/>
      <c r="LX12" s="18"/>
      <c r="LY12" s="18"/>
      <c r="LZ12" s="18"/>
      <c r="MA12" s="18"/>
      <c r="MB12" s="18"/>
      <c r="MC12" s="18"/>
      <c r="MD12" s="18"/>
      <c r="ME12" s="18"/>
      <c r="MF12" s="18"/>
      <c r="MG12" s="18"/>
      <c r="MH12" s="18"/>
      <c r="MI12" s="18"/>
      <c r="MJ12" s="18"/>
      <c r="MK12" s="18"/>
      <c r="ML12" s="18"/>
      <c r="MM12" s="18"/>
      <c r="MN12" s="18"/>
      <c r="MO12" s="18"/>
      <c r="MP12" s="18"/>
      <c r="MQ12" s="18"/>
      <c r="MR12" s="18"/>
      <c r="MS12" s="18"/>
      <c r="MT12" s="18"/>
      <c r="MU12" s="18"/>
      <c r="MV12" s="18"/>
      <c r="MW12" s="18"/>
      <c r="MX12" s="18"/>
      <c r="MY12" s="18"/>
      <c r="MZ12" s="18"/>
      <c r="NA12" s="18"/>
      <c r="NB12" s="18"/>
      <c r="NC12" s="18"/>
      <c r="ND12" s="18"/>
      <c r="NE12" s="18"/>
      <c r="NF12" s="18"/>
      <c r="NG12" s="18"/>
      <c r="NH12" s="18"/>
      <c r="NI12" s="18"/>
      <c r="NJ12" s="18"/>
      <c r="NK12" s="18"/>
      <c r="NL12" s="18"/>
      <c r="NM12" s="18"/>
      <c r="NN12" s="18"/>
      <c r="NO12" s="18"/>
      <c r="NP12" s="18"/>
      <c r="NQ12" s="18"/>
      <c r="NR12" s="18"/>
      <c r="NS12" s="18"/>
      <c r="NT12" s="18"/>
      <c r="NU12" s="18"/>
      <c r="NV12" s="18"/>
      <c r="NW12" s="18"/>
      <c r="NX12" s="18"/>
      <c r="NY12" s="18"/>
      <c r="NZ12" s="18"/>
      <c r="OA12" s="18"/>
      <c r="OB12" s="18"/>
      <c r="OC12" s="18"/>
      <c r="OD12" s="18"/>
      <c r="OE12" s="18"/>
      <c r="OF12" s="18"/>
      <c r="OG12" s="18"/>
      <c r="OH12" s="18"/>
      <c r="OI12" s="18"/>
      <c r="OJ12" s="18"/>
      <c r="OK12" s="18"/>
      <c r="OL12" s="18"/>
      <c r="OM12" s="18"/>
      <c r="ON12" s="18"/>
      <c r="OO12" s="18"/>
    </row>
    <row r="13" spans="1:405" s="19" customFormat="1" ht="45" customHeight="1" thickBot="1" x14ac:dyDescent="0.3">
      <c r="A13" s="58" t="s">
        <v>21</v>
      </c>
      <c r="B13" s="57"/>
      <c r="C13" s="57"/>
      <c r="D13" s="75"/>
      <c r="E13" s="75"/>
      <c r="F13" s="17"/>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c r="IX13" s="18"/>
      <c r="IY13" s="18"/>
      <c r="IZ13" s="18"/>
      <c r="JA13" s="18"/>
      <c r="JB13" s="18"/>
      <c r="JC13" s="18"/>
      <c r="JD13" s="18"/>
      <c r="JE13" s="18"/>
      <c r="JF13" s="18"/>
      <c r="JG13" s="18"/>
      <c r="JH13" s="18"/>
      <c r="JI13" s="18"/>
      <c r="JJ13" s="18"/>
      <c r="JK13" s="18"/>
      <c r="JL13" s="18"/>
      <c r="JM13" s="18"/>
      <c r="JN13" s="18"/>
      <c r="JO13" s="18"/>
      <c r="JP13" s="18"/>
      <c r="JQ13" s="18"/>
      <c r="JR13" s="18"/>
      <c r="JS13" s="18"/>
      <c r="JT13" s="18"/>
      <c r="JU13" s="18"/>
      <c r="JV13" s="18"/>
      <c r="JW13" s="18"/>
      <c r="JX13" s="18"/>
      <c r="JY13" s="18"/>
      <c r="JZ13" s="18"/>
      <c r="KA13" s="18"/>
      <c r="KB13" s="18"/>
      <c r="KC13" s="18"/>
      <c r="KD13" s="18"/>
      <c r="KE13" s="18"/>
      <c r="KF13" s="18"/>
      <c r="KG13" s="18"/>
      <c r="KH13" s="18"/>
      <c r="KI13" s="18"/>
      <c r="KJ13" s="18"/>
      <c r="KK13" s="18"/>
      <c r="KL13" s="18"/>
      <c r="KM13" s="18"/>
      <c r="KN13" s="18"/>
      <c r="KO13" s="18"/>
      <c r="KP13" s="18"/>
      <c r="KQ13" s="18"/>
      <c r="KR13" s="18"/>
      <c r="KS13" s="18"/>
      <c r="KT13" s="18"/>
      <c r="KU13" s="18"/>
      <c r="KV13" s="18"/>
      <c r="KW13" s="18"/>
      <c r="KX13" s="18"/>
      <c r="KY13" s="18"/>
      <c r="KZ13" s="18"/>
      <c r="LA13" s="18"/>
      <c r="LB13" s="18"/>
      <c r="LC13" s="18"/>
      <c r="LD13" s="18"/>
      <c r="LE13" s="18"/>
      <c r="LF13" s="18"/>
      <c r="LG13" s="18"/>
      <c r="LH13" s="18"/>
      <c r="LI13" s="18"/>
      <c r="LJ13" s="18"/>
      <c r="LK13" s="18"/>
      <c r="LL13" s="18"/>
      <c r="LM13" s="18"/>
      <c r="LN13" s="18"/>
      <c r="LO13" s="18"/>
      <c r="LP13" s="18"/>
      <c r="LQ13" s="18"/>
      <c r="LR13" s="18"/>
      <c r="LS13" s="18"/>
      <c r="LT13" s="18"/>
      <c r="LU13" s="18"/>
      <c r="LV13" s="18"/>
      <c r="LW13" s="18"/>
      <c r="LX13" s="18"/>
      <c r="LY13" s="18"/>
      <c r="LZ13" s="18"/>
      <c r="MA13" s="18"/>
      <c r="MB13" s="18"/>
      <c r="MC13" s="18"/>
      <c r="MD13" s="18"/>
      <c r="ME13" s="18"/>
      <c r="MF13" s="18"/>
      <c r="MG13" s="18"/>
      <c r="MH13" s="18"/>
      <c r="MI13" s="18"/>
      <c r="MJ13" s="18"/>
      <c r="MK13" s="18"/>
      <c r="ML13" s="18"/>
      <c r="MM13" s="18"/>
      <c r="MN13" s="18"/>
      <c r="MO13" s="18"/>
      <c r="MP13" s="18"/>
      <c r="MQ13" s="18"/>
      <c r="MR13" s="18"/>
      <c r="MS13" s="18"/>
      <c r="MT13" s="18"/>
      <c r="MU13" s="18"/>
      <c r="MV13" s="18"/>
      <c r="MW13" s="18"/>
      <c r="MX13" s="18"/>
      <c r="MY13" s="18"/>
      <c r="MZ13" s="18"/>
      <c r="NA13" s="18"/>
      <c r="NB13" s="18"/>
      <c r="NC13" s="18"/>
      <c r="ND13" s="18"/>
      <c r="NE13" s="18"/>
      <c r="NF13" s="18"/>
      <c r="NG13" s="18"/>
      <c r="NH13" s="18"/>
      <c r="NI13" s="18"/>
      <c r="NJ13" s="18"/>
      <c r="NK13" s="18"/>
      <c r="NL13" s="18"/>
      <c r="NM13" s="18"/>
      <c r="NN13" s="18"/>
      <c r="NO13" s="18"/>
      <c r="NP13" s="18"/>
      <c r="NQ13" s="18"/>
      <c r="NR13" s="18"/>
      <c r="NS13" s="18"/>
      <c r="NT13" s="18"/>
      <c r="NU13" s="18"/>
      <c r="NV13" s="18"/>
      <c r="NW13" s="18"/>
      <c r="NX13" s="18"/>
      <c r="NY13" s="18"/>
      <c r="NZ13" s="18"/>
      <c r="OA13" s="18"/>
      <c r="OB13" s="18"/>
      <c r="OC13" s="18"/>
      <c r="OD13" s="18"/>
      <c r="OE13" s="18"/>
      <c r="OF13" s="18"/>
      <c r="OG13" s="18"/>
      <c r="OH13" s="18"/>
      <c r="OI13" s="18"/>
      <c r="OJ13" s="18"/>
      <c r="OK13" s="18"/>
      <c r="OL13" s="18"/>
      <c r="OM13" s="18"/>
      <c r="ON13" s="18"/>
      <c r="OO13" s="18"/>
    </row>
    <row r="14" spans="1:405" s="13" customFormat="1" ht="55.5" customHeight="1" thickBot="1" x14ac:dyDescent="0.3">
      <c r="A14" s="44" t="s">
        <v>25</v>
      </c>
      <c r="B14" s="59" t="s">
        <v>1</v>
      </c>
      <c r="C14" s="59" t="s">
        <v>2</v>
      </c>
      <c r="D14" s="76" t="s">
        <v>10</v>
      </c>
      <c r="E14" s="76" t="s">
        <v>3</v>
      </c>
      <c r="F14" s="11"/>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c r="IV14" s="12"/>
      <c r="IW14" s="12"/>
      <c r="IX14" s="12"/>
      <c r="IY14" s="12"/>
      <c r="IZ14" s="12"/>
      <c r="JA14" s="12"/>
      <c r="JB14" s="12"/>
      <c r="JC14" s="12"/>
      <c r="JD14" s="12"/>
      <c r="JE14" s="12"/>
      <c r="JF14" s="12"/>
      <c r="JG14" s="12"/>
      <c r="JH14" s="12"/>
      <c r="JI14" s="12"/>
      <c r="JJ14" s="12"/>
      <c r="JK14" s="12"/>
      <c r="JL14" s="12"/>
      <c r="JM14" s="12"/>
      <c r="JN14" s="12"/>
      <c r="JO14" s="12"/>
      <c r="JP14" s="12"/>
      <c r="JQ14" s="12"/>
      <c r="JR14" s="12"/>
      <c r="JS14" s="12"/>
      <c r="JT14" s="12"/>
      <c r="JU14" s="12"/>
      <c r="JV14" s="12"/>
      <c r="JW14" s="12"/>
      <c r="JX14" s="12"/>
      <c r="JY14" s="12"/>
      <c r="JZ14" s="12"/>
      <c r="KA14" s="12"/>
      <c r="KB14" s="12"/>
      <c r="KC14" s="12"/>
      <c r="KD14" s="12"/>
      <c r="KE14" s="12"/>
      <c r="KF14" s="12"/>
      <c r="KG14" s="12"/>
      <c r="KH14" s="12"/>
      <c r="KI14" s="12"/>
      <c r="KJ14" s="12"/>
      <c r="KK14" s="12"/>
      <c r="KL14" s="12"/>
      <c r="KM14" s="12"/>
      <c r="KN14" s="12"/>
      <c r="KO14" s="12"/>
      <c r="KP14" s="12"/>
      <c r="KQ14" s="12"/>
      <c r="KR14" s="12"/>
      <c r="KS14" s="12"/>
      <c r="KT14" s="12"/>
      <c r="KU14" s="12"/>
      <c r="KV14" s="12"/>
      <c r="KW14" s="12"/>
      <c r="KX14" s="12"/>
      <c r="KY14" s="12"/>
      <c r="KZ14" s="12"/>
      <c r="LA14" s="12"/>
      <c r="LB14" s="12"/>
      <c r="LC14" s="12"/>
      <c r="LD14" s="12"/>
      <c r="LE14" s="12"/>
      <c r="LF14" s="12"/>
      <c r="LG14" s="12"/>
      <c r="LH14" s="12"/>
      <c r="LI14" s="12"/>
      <c r="LJ14" s="12"/>
      <c r="LK14" s="12"/>
      <c r="LL14" s="12"/>
      <c r="LM14" s="12"/>
      <c r="LN14" s="12"/>
      <c r="LO14" s="12"/>
      <c r="LP14" s="12"/>
      <c r="LQ14" s="12"/>
      <c r="LR14" s="12"/>
      <c r="LS14" s="12"/>
      <c r="LT14" s="12"/>
      <c r="LU14" s="12"/>
      <c r="LV14" s="12"/>
      <c r="LW14" s="12"/>
      <c r="LX14" s="12"/>
      <c r="LY14" s="12"/>
      <c r="LZ14" s="12"/>
      <c r="MA14" s="12"/>
      <c r="MB14" s="12"/>
      <c r="MC14" s="12"/>
      <c r="MD14" s="12"/>
      <c r="ME14" s="12"/>
      <c r="MF14" s="12"/>
      <c r="MG14" s="12"/>
      <c r="MH14" s="12"/>
      <c r="MI14" s="12"/>
      <c r="MJ14" s="12"/>
      <c r="MK14" s="12"/>
      <c r="ML14" s="12"/>
      <c r="MM14" s="12"/>
      <c r="MN14" s="12"/>
      <c r="MO14" s="12"/>
      <c r="MP14" s="12"/>
      <c r="MQ14" s="12"/>
      <c r="MR14" s="12"/>
      <c r="MS14" s="12"/>
      <c r="MT14" s="12"/>
      <c r="MU14" s="12"/>
      <c r="MV14" s="12"/>
      <c r="MW14" s="12"/>
      <c r="MX14" s="12"/>
      <c r="MY14" s="12"/>
      <c r="MZ14" s="12"/>
      <c r="NA14" s="12"/>
      <c r="NB14" s="12"/>
      <c r="NC14" s="12"/>
      <c r="ND14" s="12"/>
      <c r="NE14" s="12"/>
      <c r="NF14" s="12"/>
      <c r="NG14" s="12"/>
      <c r="NH14" s="12"/>
      <c r="NI14" s="12"/>
      <c r="NJ14" s="12"/>
      <c r="NK14" s="12"/>
      <c r="NL14" s="12"/>
      <c r="NM14" s="12"/>
      <c r="NN14" s="12"/>
      <c r="NO14" s="12"/>
      <c r="NP14" s="12"/>
      <c r="NQ14" s="12"/>
      <c r="NR14" s="12"/>
      <c r="NS14" s="12"/>
      <c r="NT14" s="12"/>
      <c r="NU14" s="12"/>
      <c r="NV14" s="12"/>
      <c r="NW14" s="12"/>
      <c r="NX14" s="12"/>
      <c r="NY14" s="12"/>
      <c r="NZ14" s="12"/>
      <c r="OA14" s="12"/>
      <c r="OB14" s="12"/>
      <c r="OC14" s="12"/>
      <c r="OD14" s="12"/>
      <c r="OE14" s="12"/>
      <c r="OF14" s="12"/>
      <c r="OG14" s="12"/>
      <c r="OH14" s="12"/>
      <c r="OI14" s="12"/>
      <c r="OJ14" s="12"/>
      <c r="OK14" s="12"/>
      <c r="OL14" s="12"/>
      <c r="OM14" s="12"/>
      <c r="ON14" s="12"/>
      <c r="OO14" s="12"/>
    </row>
    <row r="15" spans="1:405" s="13" customFormat="1" ht="48.75" customHeight="1" x14ac:dyDescent="0.25">
      <c r="A15" s="43" t="s">
        <v>24</v>
      </c>
      <c r="B15" s="60"/>
      <c r="C15" s="60"/>
      <c r="D15" s="77"/>
      <c r="E15" s="77"/>
      <c r="F15" s="11"/>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c r="IV15" s="12"/>
      <c r="IW15" s="12"/>
      <c r="IX15" s="12"/>
      <c r="IY15" s="12"/>
      <c r="IZ15" s="12"/>
      <c r="JA15" s="12"/>
      <c r="JB15" s="12"/>
      <c r="JC15" s="12"/>
      <c r="JD15" s="12"/>
      <c r="JE15" s="12"/>
      <c r="JF15" s="12"/>
      <c r="JG15" s="12"/>
      <c r="JH15" s="12"/>
      <c r="JI15" s="12"/>
      <c r="JJ15" s="12"/>
      <c r="JK15" s="12"/>
      <c r="JL15" s="12"/>
      <c r="JM15" s="12"/>
      <c r="JN15" s="12"/>
      <c r="JO15" s="12"/>
      <c r="JP15" s="12"/>
      <c r="JQ15" s="12"/>
      <c r="JR15" s="12"/>
      <c r="JS15" s="12"/>
      <c r="JT15" s="12"/>
      <c r="JU15" s="12"/>
      <c r="JV15" s="12"/>
      <c r="JW15" s="12"/>
      <c r="JX15" s="12"/>
      <c r="JY15" s="12"/>
      <c r="JZ15" s="12"/>
      <c r="KA15" s="12"/>
      <c r="KB15" s="12"/>
      <c r="KC15" s="12"/>
      <c r="KD15" s="12"/>
      <c r="KE15" s="12"/>
      <c r="KF15" s="12"/>
      <c r="KG15" s="12"/>
      <c r="KH15" s="12"/>
      <c r="KI15" s="12"/>
      <c r="KJ15" s="12"/>
      <c r="KK15" s="12"/>
      <c r="KL15" s="12"/>
      <c r="KM15" s="12"/>
      <c r="KN15" s="12"/>
      <c r="KO15" s="12"/>
      <c r="KP15" s="12"/>
      <c r="KQ15" s="12"/>
      <c r="KR15" s="12"/>
      <c r="KS15" s="12"/>
      <c r="KT15" s="12"/>
      <c r="KU15" s="12"/>
      <c r="KV15" s="12"/>
      <c r="KW15" s="12"/>
      <c r="KX15" s="12"/>
      <c r="KY15" s="12"/>
      <c r="KZ15" s="12"/>
      <c r="LA15" s="12"/>
      <c r="LB15" s="12"/>
      <c r="LC15" s="12"/>
      <c r="LD15" s="12"/>
      <c r="LE15" s="12"/>
      <c r="LF15" s="12"/>
      <c r="LG15" s="12"/>
      <c r="LH15" s="12"/>
      <c r="LI15" s="12"/>
      <c r="LJ15" s="12"/>
      <c r="LK15" s="12"/>
      <c r="LL15" s="12"/>
      <c r="LM15" s="12"/>
      <c r="LN15" s="12"/>
      <c r="LO15" s="12"/>
      <c r="LP15" s="12"/>
      <c r="LQ15" s="12"/>
      <c r="LR15" s="12"/>
      <c r="LS15" s="12"/>
      <c r="LT15" s="12"/>
      <c r="LU15" s="12"/>
      <c r="LV15" s="12"/>
      <c r="LW15" s="12"/>
      <c r="LX15" s="12"/>
      <c r="LY15" s="12"/>
      <c r="LZ15" s="12"/>
      <c r="MA15" s="12"/>
      <c r="MB15" s="12"/>
      <c r="MC15" s="12"/>
      <c r="MD15" s="12"/>
      <c r="ME15" s="12"/>
      <c r="MF15" s="12"/>
      <c r="MG15" s="12"/>
      <c r="MH15" s="12"/>
      <c r="MI15" s="12"/>
      <c r="MJ15" s="12"/>
      <c r="MK15" s="12"/>
      <c r="ML15" s="12"/>
      <c r="MM15" s="12"/>
      <c r="MN15" s="12"/>
      <c r="MO15" s="12"/>
      <c r="MP15" s="12"/>
      <c r="MQ15" s="12"/>
      <c r="MR15" s="12"/>
      <c r="MS15" s="12"/>
      <c r="MT15" s="12"/>
      <c r="MU15" s="12"/>
      <c r="MV15" s="12"/>
      <c r="MW15" s="12"/>
      <c r="MX15" s="12"/>
      <c r="MY15" s="12"/>
      <c r="MZ15" s="12"/>
      <c r="NA15" s="12"/>
      <c r="NB15" s="12"/>
      <c r="NC15" s="12"/>
      <c r="ND15" s="12"/>
      <c r="NE15" s="12"/>
      <c r="NF15" s="12"/>
      <c r="NG15" s="12"/>
      <c r="NH15" s="12"/>
      <c r="NI15" s="12"/>
      <c r="NJ15" s="12"/>
      <c r="NK15" s="12"/>
      <c r="NL15" s="12"/>
      <c r="NM15" s="12"/>
      <c r="NN15" s="12"/>
      <c r="NO15" s="12"/>
      <c r="NP15" s="12"/>
      <c r="NQ15" s="12"/>
      <c r="NR15" s="12"/>
      <c r="NS15" s="12"/>
      <c r="NT15" s="12"/>
      <c r="NU15" s="12"/>
      <c r="NV15" s="12"/>
      <c r="NW15" s="12"/>
      <c r="NX15" s="12"/>
      <c r="NY15" s="12"/>
      <c r="NZ15" s="12"/>
      <c r="OA15" s="12"/>
      <c r="OB15" s="12"/>
      <c r="OC15" s="12"/>
      <c r="OD15" s="12"/>
      <c r="OE15" s="12"/>
      <c r="OF15" s="12"/>
      <c r="OG15" s="12"/>
      <c r="OH15" s="12"/>
      <c r="OI15" s="12"/>
      <c r="OJ15" s="12"/>
      <c r="OK15" s="12"/>
      <c r="OL15" s="12"/>
      <c r="OM15" s="12"/>
      <c r="ON15" s="12"/>
      <c r="OO15" s="12"/>
    </row>
    <row r="16" spans="1:405" s="13" customFormat="1" ht="48.75" customHeight="1" x14ac:dyDescent="0.25">
      <c r="A16" s="43" t="s">
        <v>27</v>
      </c>
      <c r="B16" s="60"/>
      <c r="C16" s="60"/>
      <c r="D16" s="77"/>
      <c r="E16" s="77"/>
      <c r="F16" s="11"/>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c r="IV16" s="12"/>
      <c r="IW16" s="12"/>
      <c r="IX16" s="12"/>
      <c r="IY16" s="12"/>
      <c r="IZ16" s="12"/>
      <c r="JA16" s="12"/>
      <c r="JB16" s="12"/>
      <c r="JC16" s="12"/>
      <c r="JD16" s="12"/>
      <c r="JE16" s="12"/>
      <c r="JF16" s="12"/>
      <c r="JG16" s="12"/>
      <c r="JH16" s="12"/>
      <c r="JI16" s="12"/>
      <c r="JJ16" s="12"/>
      <c r="JK16" s="12"/>
      <c r="JL16" s="12"/>
      <c r="JM16" s="12"/>
      <c r="JN16" s="12"/>
      <c r="JO16" s="12"/>
      <c r="JP16" s="12"/>
      <c r="JQ16" s="12"/>
      <c r="JR16" s="12"/>
      <c r="JS16" s="12"/>
      <c r="JT16" s="12"/>
      <c r="JU16" s="12"/>
      <c r="JV16" s="12"/>
      <c r="JW16" s="12"/>
      <c r="JX16" s="12"/>
      <c r="JY16" s="12"/>
      <c r="JZ16" s="12"/>
      <c r="KA16" s="12"/>
      <c r="KB16" s="12"/>
      <c r="KC16" s="12"/>
      <c r="KD16" s="12"/>
      <c r="KE16" s="12"/>
      <c r="KF16" s="12"/>
      <c r="KG16" s="12"/>
      <c r="KH16" s="12"/>
      <c r="KI16" s="12"/>
      <c r="KJ16" s="12"/>
      <c r="KK16" s="12"/>
      <c r="KL16" s="12"/>
      <c r="KM16" s="12"/>
      <c r="KN16" s="12"/>
      <c r="KO16" s="12"/>
      <c r="KP16" s="12"/>
      <c r="KQ16" s="12"/>
      <c r="KR16" s="12"/>
      <c r="KS16" s="12"/>
      <c r="KT16" s="12"/>
      <c r="KU16" s="12"/>
      <c r="KV16" s="12"/>
      <c r="KW16" s="12"/>
      <c r="KX16" s="12"/>
      <c r="KY16" s="12"/>
      <c r="KZ16" s="12"/>
      <c r="LA16" s="12"/>
      <c r="LB16" s="12"/>
      <c r="LC16" s="12"/>
      <c r="LD16" s="12"/>
      <c r="LE16" s="12"/>
      <c r="LF16" s="12"/>
      <c r="LG16" s="12"/>
      <c r="LH16" s="12"/>
      <c r="LI16" s="12"/>
      <c r="LJ16" s="12"/>
      <c r="LK16" s="12"/>
      <c r="LL16" s="12"/>
      <c r="LM16" s="12"/>
      <c r="LN16" s="12"/>
      <c r="LO16" s="12"/>
      <c r="LP16" s="12"/>
      <c r="LQ16" s="12"/>
      <c r="LR16" s="12"/>
      <c r="LS16" s="12"/>
      <c r="LT16" s="12"/>
      <c r="LU16" s="12"/>
      <c r="LV16" s="12"/>
      <c r="LW16" s="12"/>
      <c r="LX16" s="12"/>
      <c r="LY16" s="12"/>
      <c r="LZ16" s="12"/>
      <c r="MA16" s="12"/>
      <c r="MB16" s="12"/>
      <c r="MC16" s="12"/>
      <c r="MD16" s="12"/>
      <c r="ME16" s="12"/>
      <c r="MF16" s="12"/>
      <c r="MG16" s="12"/>
      <c r="MH16" s="12"/>
      <c r="MI16" s="12"/>
      <c r="MJ16" s="12"/>
      <c r="MK16" s="12"/>
      <c r="ML16" s="12"/>
      <c r="MM16" s="12"/>
      <c r="MN16" s="12"/>
      <c r="MO16" s="12"/>
      <c r="MP16" s="12"/>
      <c r="MQ16" s="12"/>
      <c r="MR16" s="12"/>
      <c r="MS16" s="12"/>
      <c r="MT16" s="12"/>
      <c r="MU16" s="12"/>
      <c r="MV16" s="12"/>
      <c r="MW16" s="12"/>
      <c r="MX16" s="12"/>
      <c r="MY16" s="12"/>
      <c r="MZ16" s="12"/>
      <c r="NA16" s="12"/>
      <c r="NB16" s="12"/>
      <c r="NC16" s="12"/>
      <c r="ND16" s="12"/>
      <c r="NE16" s="12"/>
      <c r="NF16" s="12"/>
      <c r="NG16" s="12"/>
      <c r="NH16" s="12"/>
      <c r="NI16" s="12"/>
      <c r="NJ16" s="12"/>
      <c r="NK16" s="12"/>
      <c r="NL16" s="12"/>
      <c r="NM16" s="12"/>
      <c r="NN16" s="12"/>
      <c r="NO16" s="12"/>
      <c r="NP16" s="12"/>
      <c r="NQ16" s="12"/>
      <c r="NR16" s="12"/>
      <c r="NS16" s="12"/>
      <c r="NT16" s="12"/>
      <c r="NU16" s="12"/>
      <c r="NV16" s="12"/>
      <c r="NW16" s="12"/>
      <c r="NX16" s="12"/>
      <c r="NY16" s="12"/>
      <c r="NZ16" s="12"/>
      <c r="OA16" s="12"/>
      <c r="OB16" s="12"/>
      <c r="OC16" s="12"/>
      <c r="OD16" s="12"/>
      <c r="OE16" s="12"/>
      <c r="OF16" s="12"/>
      <c r="OG16" s="12"/>
      <c r="OH16" s="12"/>
      <c r="OI16" s="12"/>
      <c r="OJ16" s="12"/>
      <c r="OK16" s="12"/>
      <c r="OL16" s="12"/>
      <c r="OM16" s="12"/>
      <c r="ON16" s="12"/>
      <c r="OO16" s="12"/>
    </row>
    <row r="17" spans="1:405" s="13" customFormat="1" ht="48.75" customHeight="1" x14ac:dyDescent="0.25">
      <c r="A17" s="43" t="s">
        <v>26</v>
      </c>
      <c r="B17" s="60"/>
      <c r="C17" s="60"/>
      <c r="D17" s="77"/>
      <c r="E17" s="77"/>
      <c r="F17" s="11"/>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c r="IV17" s="12"/>
      <c r="IW17" s="12"/>
      <c r="IX17" s="12"/>
      <c r="IY17" s="12"/>
      <c r="IZ17" s="12"/>
      <c r="JA17" s="12"/>
      <c r="JB17" s="12"/>
      <c r="JC17" s="12"/>
      <c r="JD17" s="12"/>
      <c r="JE17" s="12"/>
      <c r="JF17" s="12"/>
      <c r="JG17" s="12"/>
      <c r="JH17" s="12"/>
      <c r="JI17" s="12"/>
      <c r="JJ17" s="12"/>
      <c r="JK17" s="12"/>
      <c r="JL17" s="12"/>
      <c r="JM17" s="12"/>
      <c r="JN17" s="12"/>
      <c r="JO17" s="12"/>
      <c r="JP17" s="12"/>
      <c r="JQ17" s="12"/>
      <c r="JR17" s="12"/>
      <c r="JS17" s="12"/>
      <c r="JT17" s="12"/>
      <c r="JU17" s="12"/>
      <c r="JV17" s="12"/>
      <c r="JW17" s="12"/>
      <c r="JX17" s="12"/>
      <c r="JY17" s="12"/>
      <c r="JZ17" s="12"/>
      <c r="KA17" s="12"/>
      <c r="KB17" s="12"/>
      <c r="KC17" s="12"/>
      <c r="KD17" s="12"/>
      <c r="KE17" s="12"/>
      <c r="KF17" s="12"/>
      <c r="KG17" s="12"/>
      <c r="KH17" s="12"/>
      <c r="KI17" s="12"/>
      <c r="KJ17" s="12"/>
      <c r="KK17" s="12"/>
      <c r="KL17" s="12"/>
      <c r="KM17" s="12"/>
      <c r="KN17" s="12"/>
      <c r="KO17" s="12"/>
      <c r="KP17" s="12"/>
      <c r="KQ17" s="12"/>
      <c r="KR17" s="12"/>
      <c r="KS17" s="12"/>
      <c r="KT17" s="12"/>
      <c r="KU17" s="12"/>
      <c r="KV17" s="12"/>
      <c r="KW17" s="12"/>
      <c r="KX17" s="12"/>
      <c r="KY17" s="12"/>
      <c r="KZ17" s="12"/>
      <c r="LA17" s="12"/>
      <c r="LB17" s="12"/>
      <c r="LC17" s="12"/>
      <c r="LD17" s="12"/>
      <c r="LE17" s="12"/>
      <c r="LF17" s="12"/>
      <c r="LG17" s="12"/>
      <c r="LH17" s="12"/>
      <c r="LI17" s="12"/>
      <c r="LJ17" s="12"/>
      <c r="LK17" s="12"/>
      <c r="LL17" s="12"/>
      <c r="LM17" s="12"/>
      <c r="LN17" s="12"/>
      <c r="LO17" s="12"/>
      <c r="LP17" s="12"/>
      <c r="LQ17" s="12"/>
      <c r="LR17" s="12"/>
      <c r="LS17" s="12"/>
      <c r="LT17" s="12"/>
      <c r="LU17" s="12"/>
      <c r="LV17" s="12"/>
      <c r="LW17" s="12"/>
      <c r="LX17" s="12"/>
      <c r="LY17" s="12"/>
      <c r="LZ17" s="12"/>
      <c r="MA17" s="12"/>
      <c r="MB17" s="12"/>
      <c r="MC17" s="12"/>
      <c r="MD17" s="12"/>
      <c r="ME17" s="12"/>
      <c r="MF17" s="12"/>
      <c r="MG17" s="12"/>
      <c r="MH17" s="12"/>
      <c r="MI17" s="12"/>
      <c r="MJ17" s="12"/>
      <c r="MK17" s="12"/>
      <c r="ML17" s="12"/>
      <c r="MM17" s="12"/>
      <c r="MN17" s="12"/>
      <c r="MO17" s="12"/>
      <c r="MP17" s="12"/>
      <c r="MQ17" s="12"/>
      <c r="MR17" s="12"/>
      <c r="MS17" s="12"/>
      <c r="MT17" s="12"/>
      <c r="MU17" s="12"/>
      <c r="MV17" s="12"/>
      <c r="MW17" s="12"/>
      <c r="MX17" s="12"/>
      <c r="MY17" s="12"/>
      <c r="MZ17" s="12"/>
      <c r="NA17" s="12"/>
      <c r="NB17" s="12"/>
      <c r="NC17" s="12"/>
      <c r="ND17" s="12"/>
      <c r="NE17" s="12"/>
      <c r="NF17" s="12"/>
      <c r="NG17" s="12"/>
      <c r="NH17" s="12"/>
      <c r="NI17" s="12"/>
      <c r="NJ17" s="12"/>
      <c r="NK17" s="12"/>
      <c r="NL17" s="12"/>
      <c r="NM17" s="12"/>
      <c r="NN17" s="12"/>
      <c r="NO17" s="12"/>
      <c r="NP17" s="12"/>
      <c r="NQ17" s="12"/>
      <c r="NR17" s="12"/>
      <c r="NS17" s="12"/>
      <c r="NT17" s="12"/>
      <c r="NU17" s="12"/>
      <c r="NV17" s="12"/>
      <c r="NW17" s="12"/>
      <c r="NX17" s="12"/>
      <c r="NY17" s="12"/>
      <c r="NZ17" s="12"/>
      <c r="OA17" s="12"/>
      <c r="OB17" s="12"/>
      <c r="OC17" s="12"/>
      <c r="OD17" s="12"/>
      <c r="OE17" s="12"/>
      <c r="OF17" s="12"/>
      <c r="OG17" s="12"/>
      <c r="OH17" s="12"/>
      <c r="OI17" s="12"/>
      <c r="OJ17" s="12"/>
      <c r="OK17" s="12"/>
      <c r="OL17" s="12"/>
      <c r="OM17" s="12"/>
      <c r="ON17" s="12"/>
      <c r="OO17" s="12"/>
    </row>
    <row r="18" spans="1:405" s="13" customFormat="1" ht="48.75" customHeight="1" x14ac:dyDescent="0.25">
      <c r="A18" s="43" t="s">
        <v>28</v>
      </c>
      <c r="B18" s="60"/>
      <c r="C18" s="60"/>
      <c r="D18" s="77"/>
      <c r="E18" s="77"/>
      <c r="F18" s="11"/>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c r="IV18" s="12"/>
      <c r="IW18" s="12"/>
      <c r="IX18" s="12"/>
      <c r="IY18" s="12"/>
      <c r="IZ18" s="12"/>
      <c r="JA18" s="12"/>
      <c r="JB18" s="12"/>
      <c r="JC18" s="12"/>
      <c r="JD18" s="12"/>
      <c r="JE18" s="12"/>
      <c r="JF18" s="12"/>
      <c r="JG18" s="12"/>
      <c r="JH18" s="12"/>
      <c r="JI18" s="12"/>
      <c r="JJ18" s="12"/>
      <c r="JK18" s="12"/>
      <c r="JL18" s="12"/>
      <c r="JM18" s="12"/>
      <c r="JN18" s="12"/>
      <c r="JO18" s="12"/>
      <c r="JP18" s="12"/>
      <c r="JQ18" s="1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2"/>
      <c r="NI18" s="12"/>
      <c r="NJ18" s="12"/>
      <c r="NK18" s="12"/>
      <c r="NL18" s="12"/>
      <c r="NM18" s="12"/>
      <c r="NN18" s="12"/>
      <c r="NO18" s="12"/>
      <c r="NP18" s="12"/>
      <c r="NQ18" s="12"/>
      <c r="NR18" s="12"/>
      <c r="NS18" s="12"/>
      <c r="NT18" s="12"/>
      <c r="NU18" s="12"/>
      <c r="NV18" s="12"/>
      <c r="NW18" s="12"/>
      <c r="NX18" s="12"/>
      <c r="NY18" s="12"/>
      <c r="NZ18" s="12"/>
      <c r="OA18" s="12"/>
      <c r="OB18" s="12"/>
      <c r="OC18" s="12"/>
      <c r="OD18" s="12"/>
      <c r="OE18" s="12"/>
      <c r="OF18" s="12"/>
      <c r="OG18" s="12"/>
      <c r="OH18" s="12"/>
      <c r="OI18" s="12"/>
      <c r="OJ18" s="12"/>
      <c r="OK18" s="12"/>
      <c r="OL18" s="12"/>
      <c r="OM18" s="12"/>
      <c r="ON18" s="12"/>
      <c r="OO18" s="12"/>
    </row>
    <row r="19" spans="1:405" s="13" customFormat="1" ht="48.75" customHeight="1" x14ac:dyDescent="0.25">
      <c r="A19" s="43" t="s">
        <v>84</v>
      </c>
      <c r="B19" s="60"/>
      <c r="C19" s="60"/>
      <c r="D19" s="77"/>
      <c r="E19" s="77"/>
      <c r="F19" s="11"/>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c r="IP19" s="12"/>
      <c r="IQ19" s="12"/>
      <c r="IR19" s="12"/>
      <c r="IS19" s="12"/>
      <c r="IT19" s="12"/>
      <c r="IU19" s="12"/>
      <c r="IV19" s="12"/>
      <c r="IW19" s="12"/>
      <c r="IX19" s="12"/>
      <c r="IY19" s="12"/>
      <c r="IZ19" s="12"/>
      <c r="JA19" s="12"/>
      <c r="JB19" s="12"/>
      <c r="JC19" s="12"/>
      <c r="JD19" s="12"/>
      <c r="JE19" s="12"/>
      <c r="JF19" s="12"/>
      <c r="JG19" s="12"/>
      <c r="JH19" s="12"/>
      <c r="JI19" s="12"/>
      <c r="JJ19" s="12"/>
      <c r="JK19" s="12"/>
      <c r="JL19" s="12"/>
      <c r="JM19" s="12"/>
      <c r="JN19" s="12"/>
      <c r="JO19" s="12"/>
      <c r="JP19" s="12"/>
      <c r="JQ19" s="12"/>
      <c r="JR19" s="12"/>
      <c r="JS19" s="12"/>
      <c r="JT19" s="12"/>
      <c r="JU19" s="12"/>
      <c r="JV19" s="12"/>
      <c r="JW19" s="12"/>
      <c r="JX19" s="12"/>
      <c r="JY19" s="12"/>
      <c r="JZ19" s="12"/>
      <c r="KA19" s="12"/>
      <c r="KB19" s="12"/>
      <c r="KC19" s="12"/>
      <c r="KD19" s="12"/>
      <c r="KE19" s="12"/>
      <c r="KF19" s="12"/>
      <c r="KG19" s="12"/>
      <c r="KH19" s="12"/>
      <c r="KI19" s="12"/>
      <c r="KJ19" s="12"/>
      <c r="KK19" s="12"/>
      <c r="KL19" s="12"/>
      <c r="KM19" s="12"/>
      <c r="KN19" s="12"/>
      <c r="KO19" s="12"/>
      <c r="KP19" s="12"/>
      <c r="KQ19" s="12"/>
      <c r="KR19" s="12"/>
      <c r="KS19" s="12"/>
      <c r="KT19" s="12"/>
      <c r="KU19" s="12"/>
      <c r="KV19" s="12"/>
      <c r="KW19" s="12"/>
      <c r="KX19" s="12"/>
      <c r="KY19" s="12"/>
      <c r="KZ19" s="12"/>
      <c r="LA19" s="12"/>
      <c r="LB19" s="12"/>
      <c r="LC19" s="12"/>
      <c r="LD19" s="12"/>
      <c r="LE19" s="12"/>
      <c r="LF19" s="12"/>
      <c r="LG19" s="12"/>
      <c r="LH19" s="12"/>
      <c r="LI19" s="12"/>
      <c r="LJ19" s="12"/>
      <c r="LK19" s="12"/>
      <c r="LL19" s="12"/>
      <c r="LM19" s="12"/>
      <c r="LN19" s="12"/>
      <c r="LO19" s="12"/>
      <c r="LP19" s="12"/>
      <c r="LQ19" s="12"/>
      <c r="LR19" s="12"/>
      <c r="LS19" s="12"/>
      <c r="LT19" s="12"/>
      <c r="LU19" s="12"/>
      <c r="LV19" s="12"/>
      <c r="LW19" s="12"/>
      <c r="LX19" s="12"/>
      <c r="LY19" s="12"/>
      <c r="LZ19" s="12"/>
      <c r="MA19" s="12"/>
      <c r="MB19" s="12"/>
      <c r="MC19" s="12"/>
      <c r="MD19" s="12"/>
      <c r="ME19" s="12"/>
      <c r="MF19" s="12"/>
      <c r="MG19" s="12"/>
      <c r="MH19" s="12"/>
      <c r="MI19" s="12"/>
      <c r="MJ19" s="12"/>
      <c r="MK19" s="12"/>
      <c r="ML19" s="12"/>
      <c r="MM19" s="12"/>
      <c r="MN19" s="12"/>
      <c r="MO19" s="12"/>
      <c r="MP19" s="12"/>
      <c r="MQ19" s="12"/>
      <c r="MR19" s="12"/>
      <c r="MS19" s="12"/>
      <c r="MT19" s="12"/>
      <c r="MU19" s="12"/>
      <c r="MV19" s="12"/>
      <c r="MW19" s="12"/>
      <c r="MX19" s="12"/>
      <c r="MY19" s="12"/>
      <c r="MZ19" s="12"/>
      <c r="NA19" s="12"/>
      <c r="NB19" s="12"/>
      <c r="NC19" s="12"/>
      <c r="ND19" s="12"/>
      <c r="NE19" s="12"/>
      <c r="NF19" s="12"/>
      <c r="NG19" s="12"/>
      <c r="NH19" s="12"/>
      <c r="NI19" s="12"/>
      <c r="NJ19" s="12"/>
      <c r="NK19" s="12"/>
      <c r="NL19" s="12"/>
      <c r="NM19" s="12"/>
      <c r="NN19" s="12"/>
      <c r="NO19" s="12"/>
      <c r="NP19" s="12"/>
      <c r="NQ19" s="12"/>
      <c r="NR19" s="12"/>
      <c r="NS19" s="12"/>
      <c r="NT19" s="12"/>
      <c r="NU19" s="12"/>
      <c r="NV19" s="12"/>
      <c r="NW19" s="12"/>
      <c r="NX19" s="12"/>
      <c r="NY19" s="12"/>
      <c r="NZ19" s="12"/>
      <c r="OA19" s="12"/>
      <c r="OB19" s="12"/>
      <c r="OC19" s="12"/>
      <c r="OD19" s="12"/>
      <c r="OE19" s="12"/>
      <c r="OF19" s="12"/>
      <c r="OG19" s="12"/>
      <c r="OH19" s="12"/>
      <c r="OI19" s="12"/>
      <c r="OJ19" s="12"/>
      <c r="OK19" s="12"/>
      <c r="OL19" s="12"/>
      <c r="OM19" s="12"/>
      <c r="ON19" s="12"/>
      <c r="OO19" s="12"/>
    </row>
    <row r="20" spans="1:405" s="19" customFormat="1" ht="50.25" customHeight="1" x14ac:dyDescent="0.25">
      <c r="A20" s="42" t="s">
        <v>49</v>
      </c>
      <c r="B20" s="57"/>
      <c r="C20" s="57"/>
      <c r="D20" s="75"/>
      <c r="E20" s="75"/>
      <c r="F20" s="17"/>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c r="IT20" s="18"/>
      <c r="IU20" s="18"/>
      <c r="IV20" s="18"/>
      <c r="IW20" s="18"/>
      <c r="IX20" s="18"/>
      <c r="IY20" s="18"/>
      <c r="IZ20" s="18"/>
      <c r="JA20" s="18"/>
      <c r="JB20" s="18"/>
      <c r="JC20" s="18"/>
      <c r="JD20" s="18"/>
      <c r="JE20" s="18"/>
      <c r="JF20" s="18"/>
      <c r="JG20" s="18"/>
      <c r="JH20" s="18"/>
      <c r="JI20" s="18"/>
      <c r="JJ20" s="18"/>
      <c r="JK20" s="18"/>
      <c r="JL20" s="18"/>
      <c r="JM20" s="18"/>
      <c r="JN20" s="18"/>
      <c r="JO20" s="18"/>
      <c r="JP20" s="18"/>
      <c r="JQ20" s="18"/>
      <c r="JR20" s="18"/>
      <c r="JS20" s="18"/>
      <c r="JT20" s="18"/>
      <c r="JU20" s="18"/>
      <c r="JV20" s="18"/>
      <c r="JW20" s="18"/>
      <c r="JX20" s="18"/>
      <c r="JY20" s="18"/>
      <c r="JZ20" s="18"/>
      <c r="KA20" s="18"/>
      <c r="KB20" s="18"/>
      <c r="KC20" s="18"/>
      <c r="KD20" s="18"/>
      <c r="KE20" s="18"/>
      <c r="KF20" s="18"/>
      <c r="KG20" s="18"/>
      <c r="KH20" s="18"/>
      <c r="KI20" s="18"/>
      <c r="KJ20" s="18"/>
      <c r="KK20" s="18"/>
      <c r="KL20" s="18"/>
      <c r="KM20" s="18"/>
      <c r="KN20" s="18"/>
      <c r="KO20" s="18"/>
      <c r="KP20" s="18"/>
      <c r="KQ20" s="18"/>
      <c r="KR20" s="18"/>
      <c r="KS20" s="18"/>
      <c r="KT20" s="18"/>
      <c r="KU20" s="18"/>
      <c r="KV20" s="18"/>
      <c r="KW20" s="18"/>
      <c r="KX20" s="18"/>
      <c r="KY20" s="18"/>
      <c r="KZ20" s="18"/>
      <c r="LA20" s="18"/>
      <c r="LB20" s="18"/>
      <c r="LC20" s="18"/>
      <c r="LD20" s="18"/>
      <c r="LE20" s="18"/>
      <c r="LF20" s="18"/>
      <c r="LG20" s="18"/>
      <c r="LH20" s="18"/>
      <c r="LI20" s="18"/>
      <c r="LJ20" s="18"/>
      <c r="LK20" s="18"/>
      <c r="LL20" s="18"/>
      <c r="LM20" s="18"/>
      <c r="LN20" s="18"/>
      <c r="LO20" s="18"/>
      <c r="LP20" s="18"/>
      <c r="LQ20" s="18"/>
      <c r="LR20" s="18"/>
      <c r="LS20" s="18"/>
      <c r="LT20" s="18"/>
      <c r="LU20" s="18"/>
      <c r="LV20" s="18"/>
      <c r="LW20" s="18"/>
      <c r="LX20" s="18"/>
      <c r="LY20" s="18"/>
      <c r="LZ20" s="18"/>
      <c r="MA20" s="18"/>
      <c r="MB20" s="18"/>
      <c r="MC20" s="18"/>
      <c r="MD20" s="18"/>
      <c r="ME20" s="18"/>
      <c r="MF20" s="18"/>
      <c r="MG20" s="18"/>
      <c r="MH20" s="18"/>
      <c r="MI20" s="18"/>
      <c r="MJ20" s="18"/>
      <c r="MK20" s="18"/>
      <c r="ML20" s="18"/>
      <c r="MM20" s="18"/>
      <c r="MN20" s="18"/>
      <c r="MO20" s="18"/>
      <c r="MP20" s="18"/>
      <c r="MQ20" s="18"/>
      <c r="MR20" s="18"/>
      <c r="MS20" s="18"/>
      <c r="MT20" s="18"/>
      <c r="MU20" s="18"/>
      <c r="MV20" s="18"/>
      <c r="MW20" s="18"/>
      <c r="MX20" s="18"/>
      <c r="MY20" s="18"/>
      <c r="MZ20" s="18"/>
      <c r="NA20" s="18"/>
      <c r="NB20" s="18"/>
      <c r="NC20" s="18"/>
      <c r="ND20" s="18"/>
      <c r="NE20" s="18"/>
      <c r="NF20" s="18"/>
      <c r="NG20" s="18"/>
      <c r="NH20" s="18"/>
      <c r="NI20" s="18"/>
      <c r="NJ20" s="18"/>
      <c r="NK20" s="18"/>
      <c r="NL20" s="18"/>
      <c r="NM20" s="18"/>
      <c r="NN20" s="18"/>
      <c r="NO20" s="18"/>
      <c r="NP20" s="18"/>
      <c r="NQ20" s="18"/>
      <c r="NR20" s="18"/>
      <c r="NS20" s="18"/>
      <c r="NT20" s="18"/>
      <c r="NU20" s="18"/>
      <c r="NV20" s="18"/>
      <c r="NW20" s="18"/>
      <c r="NX20" s="18"/>
      <c r="NY20" s="18"/>
      <c r="NZ20" s="18"/>
      <c r="OA20" s="18"/>
      <c r="OB20" s="18"/>
      <c r="OC20" s="18"/>
      <c r="OD20" s="18"/>
      <c r="OE20" s="18"/>
      <c r="OF20" s="18"/>
      <c r="OG20" s="18"/>
      <c r="OH20" s="18"/>
      <c r="OI20" s="18"/>
      <c r="OJ20" s="18"/>
      <c r="OK20" s="18"/>
      <c r="OL20" s="18"/>
      <c r="OM20" s="18"/>
      <c r="ON20" s="18"/>
      <c r="OO20" s="18"/>
    </row>
    <row r="21" spans="1:405" s="28" customFormat="1" ht="43.5" customHeight="1" x14ac:dyDescent="0.25">
      <c r="A21" s="43" t="s">
        <v>8</v>
      </c>
      <c r="B21" s="78"/>
      <c r="C21" s="78"/>
      <c r="D21" s="79"/>
      <c r="E21" s="78"/>
      <c r="F21" s="26"/>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c r="CY21" s="27"/>
      <c r="CZ21" s="27"/>
      <c r="DA21" s="27"/>
      <c r="DB21" s="27"/>
      <c r="DC21" s="27"/>
      <c r="DD21" s="27"/>
      <c r="DE21" s="27"/>
      <c r="DF21" s="27"/>
      <c r="DG21" s="27"/>
      <c r="DH21" s="27"/>
      <c r="DI21" s="27"/>
      <c r="DJ21" s="27"/>
      <c r="DK21" s="27"/>
      <c r="DL21" s="27"/>
      <c r="DM21" s="27"/>
      <c r="DN21" s="27"/>
      <c r="DO21" s="27"/>
      <c r="DP21" s="27"/>
      <c r="DQ21" s="27"/>
      <c r="DR21" s="27"/>
      <c r="DS21" s="27"/>
      <c r="DT21" s="27"/>
      <c r="DU21" s="27"/>
      <c r="DV21" s="27"/>
      <c r="DW21" s="27"/>
      <c r="DX21" s="27"/>
      <c r="DY21" s="27"/>
      <c r="DZ21" s="27"/>
      <c r="EA21" s="27"/>
      <c r="EB21" s="27"/>
      <c r="EC21" s="27"/>
      <c r="ED21" s="27"/>
      <c r="EE21" s="27"/>
      <c r="EF21" s="27"/>
      <c r="EG21" s="27"/>
      <c r="EH21" s="27"/>
      <c r="EI21" s="27"/>
      <c r="EJ21" s="27"/>
      <c r="EK21" s="27"/>
      <c r="EL21" s="27"/>
      <c r="EM21" s="27"/>
      <c r="EN21" s="27"/>
      <c r="EO21" s="27"/>
      <c r="EP21" s="27"/>
      <c r="EQ21" s="27"/>
      <c r="ER21" s="27"/>
      <c r="ES21" s="27"/>
      <c r="ET21" s="27"/>
      <c r="EU21" s="27"/>
      <c r="EV21" s="27"/>
      <c r="EW21" s="27"/>
      <c r="EX21" s="27"/>
      <c r="EY21" s="27"/>
      <c r="EZ21" s="27"/>
      <c r="FA21" s="27"/>
      <c r="FB21" s="27"/>
      <c r="FC21" s="27"/>
      <c r="FD21" s="27"/>
      <c r="FE21" s="27"/>
      <c r="FF21" s="27"/>
      <c r="FG21" s="27"/>
      <c r="FH21" s="27"/>
      <c r="FI21" s="27"/>
      <c r="FJ21" s="27"/>
      <c r="FK21" s="27"/>
      <c r="FL21" s="27"/>
      <c r="FM21" s="27"/>
      <c r="FN21" s="27"/>
      <c r="FO21" s="27"/>
      <c r="FP21" s="27"/>
      <c r="FQ21" s="27"/>
      <c r="FR21" s="27"/>
      <c r="FS21" s="27"/>
      <c r="FT21" s="27"/>
      <c r="FU21" s="27"/>
      <c r="FV21" s="27"/>
      <c r="FW21" s="27"/>
      <c r="FX21" s="27"/>
      <c r="FY21" s="27"/>
      <c r="FZ21" s="27"/>
      <c r="GA21" s="27"/>
      <c r="GB21" s="27"/>
      <c r="GC21" s="27"/>
      <c r="GD21" s="27"/>
      <c r="GE21" s="27"/>
      <c r="GF21" s="27"/>
      <c r="GG21" s="27"/>
      <c r="GH21" s="27"/>
      <c r="GI21" s="27"/>
      <c r="GJ21" s="27"/>
      <c r="GK21" s="27"/>
      <c r="GL21" s="27"/>
      <c r="GM21" s="27"/>
      <c r="GN21" s="27"/>
      <c r="GO21" s="27"/>
      <c r="GP21" s="27"/>
      <c r="GQ21" s="27"/>
      <c r="GR21" s="27"/>
      <c r="GS21" s="27"/>
      <c r="GT21" s="27"/>
      <c r="GU21" s="27"/>
      <c r="GV21" s="27"/>
      <c r="GW21" s="27"/>
      <c r="GX21" s="27"/>
      <c r="GY21" s="27"/>
      <c r="GZ21" s="27"/>
      <c r="HA21" s="27"/>
      <c r="HB21" s="27"/>
      <c r="HC21" s="27"/>
      <c r="HD21" s="27"/>
      <c r="HE21" s="27"/>
      <c r="HF21" s="27"/>
      <c r="HG21" s="27"/>
      <c r="HH21" s="27"/>
      <c r="HI21" s="27"/>
      <c r="HJ21" s="27"/>
      <c r="HK21" s="27"/>
      <c r="HL21" s="27"/>
      <c r="HM21" s="27"/>
      <c r="HN21" s="27"/>
      <c r="HO21" s="27"/>
      <c r="HP21" s="27"/>
      <c r="HQ21" s="27"/>
      <c r="HR21" s="27"/>
      <c r="HS21" s="27"/>
      <c r="HT21" s="27"/>
      <c r="HU21" s="27"/>
      <c r="HV21" s="27"/>
      <c r="HW21" s="27"/>
      <c r="HX21" s="27"/>
      <c r="HY21" s="27"/>
      <c r="HZ21" s="27"/>
      <c r="IA21" s="27"/>
      <c r="IB21" s="27"/>
      <c r="IC21" s="27"/>
      <c r="ID21" s="27"/>
      <c r="IE21" s="27"/>
      <c r="IF21" s="27"/>
      <c r="IG21" s="27"/>
      <c r="IH21" s="27"/>
      <c r="II21" s="27"/>
      <c r="IJ21" s="27"/>
      <c r="IK21" s="27"/>
      <c r="IL21" s="27"/>
      <c r="IM21" s="27"/>
      <c r="IN21" s="27"/>
      <c r="IO21" s="27"/>
      <c r="IP21" s="27"/>
      <c r="IQ21" s="27"/>
      <c r="IR21" s="27"/>
      <c r="IS21" s="27"/>
      <c r="IT21" s="27"/>
      <c r="IU21" s="27"/>
      <c r="IV21" s="27"/>
      <c r="IW21" s="27"/>
      <c r="IX21" s="27"/>
      <c r="IY21" s="27"/>
      <c r="IZ21" s="27"/>
      <c r="JA21" s="27"/>
      <c r="JB21" s="27"/>
      <c r="JC21" s="27"/>
      <c r="JD21" s="27"/>
      <c r="JE21" s="27"/>
      <c r="JF21" s="27"/>
      <c r="JG21" s="27"/>
      <c r="JH21" s="27"/>
      <c r="JI21" s="27"/>
      <c r="JJ21" s="27"/>
      <c r="JK21" s="27"/>
      <c r="JL21" s="27"/>
      <c r="JM21" s="27"/>
      <c r="JN21" s="27"/>
      <c r="JO21" s="27"/>
      <c r="JP21" s="27"/>
      <c r="JQ21" s="27"/>
      <c r="JR21" s="27"/>
      <c r="JS21" s="27"/>
      <c r="JT21" s="27"/>
      <c r="JU21" s="27"/>
      <c r="JV21" s="27"/>
      <c r="JW21" s="27"/>
      <c r="JX21" s="27"/>
      <c r="JY21" s="27"/>
      <c r="JZ21" s="27"/>
      <c r="KA21" s="27"/>
      <c r="KB21" s="27"/>
      <c r="KC21" s="27"/>
      <c r="KD21" s="27"/>
      <c r="KE21" s="27"/>
      <c r="KF21" s="27"/>
      <c r="KG21" s="27"/>
      <c r="KH21" s="27"/>
      <c r="KI21" s="27"/>
      <c r="KJ21" s="27"/>
      <c r="KK21" s="27"/>
      <c r="KL21" s="27"/>
      <c r="KM21" s="27"/>
      <c r="KN21" s="27"/>
      <c r="KO21" s="27"/>
      <c r="KP21" s="27"/>
      <c r="KQ21" s="27"/>
      <c r="KR21" s="27"/>
      <c r="KS21" s="27"/>
      <c r="KT21" s="27"/>
      <c r="KU21" s="27"/>
      <c r="KV21" s="27"/>
      <c r="KW21" s="27"/>
      <c r="KX21" s="27"/>
      <c r="KY21" s="27"/>
      <c r="KZ21" s="27"/>
      <c r="LA21" s="27"/>
      <c r="LB21" s="27"/>
      <c r="LC21" s="27"/>
      <c r="LD21" s="27"/>
      <c r="LE21" s="27"/>
      <c r="LF21" s="27"/>
      <c r="LG21" s="27"/>
      <c r="LH21" s="27"/>
      <c r="LI21" s="27"/>
      <c r="LJ21" s="27"/>
      <c r="LK21" s="27"/>
      <c r="LL21" s="27"/>
      <c r="LM21" s="27"/>
      <c r="LN21" s="27"/>
      <c r="LO21" s="27"/>
      <c r="LP21" s="27"/>
      <c r="LQ21" s="27"/>
      <c r="LR21" s="27"/>
      <c r="LS21" s="27"/>
      <c r="LT21" s="27"/>
      <c r="LU21" s="27"/>
      <c r="LV21" s="27"/>
      <c r="LW21" s="27"/>
      <c r="LX21" s="27"/>
      <c r="LY21" s="27"/>
      <c r="LZ21" s="27"/>
      <c r="MA21" s="27"/>
      <c r="MB21" s="27"/>
      <c r="MC21" s="27"/>
      <c r="MD21" s="27"/>
      <c r="ME21" s="27"/>
      <c r="MF21" s="27"/>
      <c r="MG21" s="27"/>
      <c r="MH21" s="27"/>
      <c r="MI21" s="27"/>
      <c r="MJ21" s="27"/>
      <c r="MK21" s="27"/>
      <c r="ML21" s="27"/>
      <c r="MM21" s="27"/>
      <c r="MN21" s="27"/>
      <c r="MO21" s="27"/>
      <c r="MP21" s="27"/>
      <c r="MQ21" s="27"/>
      <c r="MR21" s="27"/>
      <c r="MS21" s="27"/>
      <c r="MT21" s="27"/>
      <c r="MU21" s="27"/>
      <c r="MV21" s="27"/>
      <c r="MW21" s="27"/>
      <c r="MX21" s="27"/>
      <c r="MY21" s="27"/>
      <c r="MZ21" s="27"/>
      <c r="NA21" s="27"/>
      <c r="NB21" s="27"/>
      <c r="NC21" s="27"/>
      <c r="ND21" s="27"/>
      <c r="NE21" s="27"/>
      <c r="NF21" s="27"/>
      <c r="NG21" s="27"/>
      <c r="NH21" s="27"/>
      <c r="NI21" s="27"/>
      <c r="NJ21" s="27"/>
      <c r="NK21" s="27"/>
      <c r="NL21" s="27"/>
      <c r="NM21" s="27"/>
      <c r="NN21" s="27"/>
      <c r="NO21" s="27"/>
      <c r="NP21" s="27"/>
      <c r="NQ21" s="27"/>
      <c r="NR21" s="27"/>
      <c r="NS21" s="27"/>
      <c r="NT21" s="27"/>
      <c r="NU21" s="27"/>
      <c r="NV21" s="27"/>
      <c r="NW21" s="27"/>
      <c r="NX21" s="27"/>
      <c r="NY21" s="27"/>
      <c r="NZ21" s="27"/>
      <c r="OA21" s="27"/>
      <c r="OB21" s="27"/>
      <c r="OC21" s="27"/>
      <c r="OD21" s="27"/>
      <c r="OE21" s="27"/>
      <c r="OF21" s="27"/>
      <c r="OG21" s="27"/>
      <c r="OH21" s="27"/>
      <c r="OI21" s="27"/>
      <c r="OJ21" s="27"/>
      <c r="OK21" s="27"/>
      <c r="OL21" s="27"/>
      <c r="OM21" s="27"/>
      <c r="ON21" s="27"/>
      <c r="OO21" s="27"/>
    </row>
    <row r="22" spans="1:405" s="29" customFormat="1" ht="43.5" customHeight="1" x14ac:dyDescent="0.25">
      <c r="A22" s="43" t="s">
        <v>31</v>
      </c>
      <c r="B22" s="78"/>
      <c r="C22" s="78"/>
      <c r="D22" s="79"/>
      <c r="E22" s="79"/>
      <c r="F22" s="11"/>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12"/>
      <c r="IW22" s="12"/>
      <c r="IX22" s="12"/>
      <c r="IY22" s="12"/>
      <c r="IZ22" s="12"/>
      <c r="JA22" s="12"/>
      <c r="JB22" s="12"/>
      <c r="JC22" s="12"/>
      <c r="JD22" s="12"/>
      <c r="JE22" s="12"/>
      <c r="JF22" s="12"/>
      <c r="JG22" s="12"/>
      <c r="JH22" s="12"/>
      <c r="JI22" s="12"/>
      <c r="JJ22" s="12"/>
      <c r="JK22" s="12"/>
      <c r="JL22" s="12"/>
      <c r="JM22" s="12"/>
      <c r="JN22" s="12"/>
      <c r="JO22" s="12"/>
      <c r="JP22" s="12"/>
      <c r="JQ22" s="12"/>
      <c r="JR22" s="12"/>
      <c r="JS22" s="12"/>
      <c r="JT22" s="12"/>
      <c r="JU22" s="12"/>
      <c r="JV22" s="12"/>
      <c r="JW22" s="12"/>
      <c r="JX22" s="12"/>
      <c r="JY22" s="12"/>
      <c r="JZ22" s="12"/>
      <c r="KA22" s="12"/>
      <c r="KB22" s="12"/>
      <c r="KC22" s="12"/>
      <c r="KD22" s="12"/>
      <c r="KE22" s="12"/>
      <c r="KF22" s="12"/>
      <c r="KG22" s="12"/>
      <c r="KH22" s="12"/>
      <c r="KI22" s="12"/>
      <c r="KJ22" s="12"/>
      <c r="KK22" s="12"/>
      <c r="KL22" s="12"/>
      <c r="KM22" s="12"/>
      <c r="KN22" s="12"/>
      <c r="KO22" s="12"/>
      <c r="KP22" s="12"/>
      <c r="KQ22" s="12"/>
      <c r="KR22" s="12"/>
      <c r="KS22" s="12"/>
      <c r="KT22" s="12"/>
      <c r="KU22" s="12"/>
      <c r="KV22" s="12"/>
      <c r="KW22" s="12"/>
      <c r="KX22" s="12"/>
      <c r="KY22" s="12"/>
      <c r="KZ22" s="12"/>
      <c r="LA22" s="12"/>
      <c r="LB22" s="12"/>
      <c r="LC22" s="12"/>
      <c r="LD22" s="12"/>
      <c r="LE22" s="12"/>
      <c r="LF22" s="12"/>
      <c r="LG22" s="12"/>
      <c r="LH22" s="12"/>
      <c r="LI22" s="12"/>
      <c r="LJ22" s="12"/>
      <c r="LK22" s="12"/>
      <c r="LL22" s="12"/>
      <c r="LM22" s="12"/>
      <c r="LN22" s="12"/>
      <c r="LO22" s="12"/>
      <c r="LP22" s="12"/>
      <c r="LQ22" s="12"/>
      <c r="LR22" s="12"/>
      <c r="LS22" s="12"/>
      <c r="LT22" s="12"/>
      <c r="LU22" s="12"/>
      <c r="LV22" s="12"/>
      <c r="LW22" s="12"/>
      <c r="LX22" s="12"/>
      <c r="LY22" s="12"/>
      <c r="LZ22" s="12"/>
      <c r="MA22" s="12"/>
      <c r="MB22" s="12"/>
      <c r="MC22" s="12"/>
      <c r="MD22" s="12"/>
      <c r="ME22" s="12"/>
      <c r="MF22" s="12"/>
      <c r="MG22" s="12"/>
      <c r="MH22" s="12"/>
      <c r="MI22" s="12"/>
      <c r="MJ22" s="12"/>
      <c r="MK22" s="12"/>
      <c r="ML22" s="12"/>
      <c r="MM22" s="12"/>
      <c r="MN22" s="12"/>
      <c r="MO22" s="12"/>
      <c r="MP22" s="12"/>
      <c r="MQ22" s="12"/>
      <c r="MR22" s="12"/>
      <c r="MS22" s="12"/>
      <c r="MT22" s="12"/>
      <c r="MU22" s="12"/>
      <c r="MV22" s="12"/>
      <c r="MW22" s="12"/>
      <c r="MX22" s="12"/>
      <c r="MY22" s="12"/>
      <c r="MZ22" s="12"/>
      <c r="NA22" s="12"/>
      <c r="NB22" s="12"/>
      <c r="NC22" s="12"/>
      <c r="ND22" s="12"/>
      <c r="NE22" s="12"/>
      <c r="NF22" s="12"/>
      <c r="NG22" s="12"/>
      <c r="NH22" s="12"/>
      <c r="NI22" s="12"/>
      <c r="NJ22" s="12"/>
      <c r="NK22" s="12"/>
      <c r="NL22" s="12"/>
      <c r="NM22" s="12"/>
      <c r="NN22" s="12"/>
      <c r="NO22" s="12"/>
      <c r="NP22" s="12"/>
      <c r="NQ22" s="12"/>
      <c r="NR22" s="12"/>
      <c r="NS22" s="12"/>
      <c r="NT22" s="12"/>
      <c r="NU22" s="12"/>
      <c r="NV22" s="12"/>
      <c r="NW22" s="12"/>
      <c r="NX22" s="12"/>
      <c r="NY22" s="12"/>
      <c r="NZ22" s="12"/>
      <c r="OA22" s="12"/>
      <c r="OB22" s="12"/>
      <c r="OC22" s="12"/>
      <c r="OD22" s="12"/>
      <c r="OE22" s="12"/>
      <c r="OF22" s="12"/>
      <c r="OG22" s="12"/>
      <c r="OH22" s="12"/>
      <c r="OI22" s="12"/>
      <c r="OJ22" s="12"/>
      <c r="OK22" s="12"/>
      <c r="OL22" s="12"/>
      <c r="OM22" s="12"/>
      <c r="ON22" s="12"/>
      <c r="OO22" s="12"/>
    </row>
    <row r="23" spans="1:405" s="20" customFormat="1" ht="81.75" customHeight="1" thickBot="1" x14ac:dyDescent="0.3">
      <c r="A23" s="42" t="s">
        <v>50</v>
      </c>
      <c r="B23" s="56"/>
      <c r="C23" s="56"/>
      <c r="D23" s="84"/>
      <c r="E23" s="83"/>
      <c r="F23" s="17"/>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c r="II23" s="18"/>
      <c r="IJ23" s="18"/>
      <c r="IK23" s="18"/>
      <c r="IL23" s="18"/>
      <c r="IM23" s="18"/>
      <c r="IN23" s="18"/>
      <c r="IO23" s="18"/>
      <c r="IP23" s="18"/>
      <c r="IQ23" s="18"/>
      <c r="IR23" s="18"/>
      <c r="IS23" s="18"/>
      <c r="IT23" s="18"/>
      <c r="IU23" s="18"/>
      <c r="IV23" s="18"/>
      <c r="IW23" s="18"/>
      <c r="IX23" s="18"/>
      <c r="IY23" s="18"/>
      <c r="IZ23" s="18"/>
      <c r="JA23" s="18"/>
      <c r="JB23" s="18"/>
      <c r="JC23" s="18"/>
      <c r="JD23" s="18"/>
      <c r="JE23" s="18"/>
      <c r="JF23" s="18"/>
      <c r="JG23" s="18"/>
      <c r="JH23" s="18"/>
      <c r="JI23" s="18"/>
      <c r="JJ23" s="18"/>
      <c r="JK23" s="18"/>
      <c r="JL23" s="18"/>
      <c r="JM23" s="18"/>
      <c r="JN23" s="18"/>
      <c r="JO23" s="18"/>
      <c r="JP23" s="18"/>
      <c r="JQ23" s="18"/>
      <c r="JR23" s="18"/>
      <c r="JS23" s="18"/>
      <c r="JT23" s="18"/>
      <c r="JU23" s="18"/>
      <c r="JV23" s="18"/>
      <c r="JW23" s="18"/>
      <c r="JX23" s="18"/>
      <c r="JY23" s="18"/>
      <c r="JZ23" s="18"/>
      <c r="KA23" s="18"/>
      <c r="KB23" s="18"/>
      <c r="KC23" s="18"/>
      <c r="KD23" s="18"/>
      <c r="KE23" s="18"/>
      <c r="KF23" s="18"/>
      <c r="KG23" s="18"/>
      <c r="KH23" s="18"/>
      <c r="KI23" s="18"/>
      <c r="KJ23" s="18"/>
      <c r="KK23" s="18"/>
      <c r="KL23" s="18"/>
      <c r="KM23" s="18"/>
      <c r="KN23" s="18"/>
      <c r="KO23" s="18"/>
      <c r="KP23" s="18"/>
      <c r="KQ23" s="18"/>
      <c r="KR23" s="18"/>
      <c r="KS23" s="18"/>
      <c r="KT23" s="18"/>
      <c r="KU23" s="18"/>
      <c r="KV23" s="18"/>
      <c r="KW23" s="18"/>
      <c r="KX23" s="18"/>
      <c r="KY23" s="18"/>
      <c r="KZ23" s="18"/>
      <c r="LA23" s="18"/>
      <c r="LB23" s="18"/>
      <c r="LC23" s="18"/>
      <c r="LD23" s="18"/>
      <c r="LE23" s="18"/>
      <c r="LF23" s="18"/>
      <c r="LG23" s="18"/>
      <c r="LH23" s="18"/>
      <c r="LI23" s="18"/>
      <c r="LJ23" s="18"/>
      <c r="LK23" s="18"/>
      <c r="LL23" s="18"/>
      <c r="LM23" s="18"/>
      <c r="LN23" s="18"/>
      <c r="LO23" s="18"/>
      <c r="LP23" s="18"/>
      <c r="LQ23" s="18"/>
      <c r="LR23" s="18"/>
      <c r="LS23" s="18"/>
      <c r="LT23" s="18"/>
      <c r="LU23" s="18"/>
      <c r="LV23" s="18"/>
      <c r="LW23" s="18"/>
      <c r="LX23" s="18"/>
      <c r="LY23" s="18"/>
      <c r="LZ23" s="18"/>
      <c r="MA23" s="18"/>
      <c r="MB23" s="18"/>
      <c r="MC23" s="18"/>
      <c r="MD23" s="18"/>
      <c r="ME23" s="18"/>
      <c r="MF23" s="18"/>
      <c r="MG23" s="18"/>
      <c r="MH23" s="18"/>
      <c r="MI23" s="18"/>
      <c r="MJ23" s="18"/>
      <c r="MK23" s="18"/>
      <c r="ML23" s="18"/>
      <c r="MM23" s="18"/>
      <c r="MN23" s="18"/>
      <c r="MO23" s="18"/>
      <c r="MP23" s="18"/>
      <c r="MQ23" s="18"/>
      <c r="MR23" s="18"/>
      <c r="MS23" s="18"/>
      <c r="MT23" s="18"/>
      <c r="MU23" s="18"/>
      <c r="MV23" s="18"/>
      <c r="MW23" s="18"/>
      <c r="MX23" s="18"/>
      <c r="MY23" s="18"/>
      <c r="MZ23" s="18"/>
      <c r="NA23" s="18"/>
      <c r="NB23" s="18"/>
      <c r="NC23" s="18"/>
      <c r="ND23" s="18"/>
      <c r="NE23" s="18"/>
      <c r="NF23" s="18"/>
      <c r="NG23" s="18"/>
      <c r="NH23" s="18"/>
      <c r="NI23" s="18"/>
      <c r="NJ23" s="18"/>
      <c r="NK23" s="18"/>
      <c r="NL23" s="18"/>
      <c r="NM23" s="18"/>
      <c r="NN23" s="18"/>
      <c r="NO23" s="18"/>
      <c r="NP23" s="18"/>
      <c r="NQ23" s="18"/>
      <c r="NR23" s="18"/>
      <c r="NS23" s="18"/>
      <c r="NT23" s="18"/>
      <c r="NU23" s="18"/>
      <c r="NV23" s="18"/>
      <c r="NW23" s="18"/>
      <c r="NX23" s="18"/>
      <c r="NY23" s="18"/>
      <c r="NZ23" s="18"/>
      <c r="OA23" s="18"/>
      <c r="OB23" s="18"/>
      <c r="OC23" s="18"/>
      <c r="OD23" s="18"/>
      <c r="OE23" s="18"/>
      <c r="OF23" s="18"/>
      <c r="OG23" s="18"/>
      <c r="OH23" s="18"/>
      <c r="OI23" s="18"/>
      <c r="OJ23" s="18"/>
      <c r="OK23" s="18"/>
      <c r="OL23" s="18"/>
      <c r="OM23" s="18"/>
      <c r="ON23" s="18"/>
      <c r="OO23" s="18"/>
    </row>
    <row r="24" spans="1:405" ht="34.5" thickBot="1" x14ac:dyDescent="0.45">
      <c r="A24" s="45" t="s">
        <v>32</v>
      </c>
      <c r="B24" s="80" t="s">
        <v>1</v>
      </c>
      <c r="C24" s="81" t="s">
        <v>2</v>
      </c>
      <c r="D24" s="82" t="s">
        <v>10</v>
      </c>
      <c r="E24" s="82" t="s">
        <v>3</v>
      </c>
    </row>
    <row r="25" spans="1:405" ht="33.75" x14ac:dyDescent="0.4">
      <c r="A25" s="155" t="s">
        <v>112</v>
      </c>
      <c r="B25" s="143"/>
      <c r="C25" s="144"/>
      <c r="D25" s="145"/>
      <c r="E25" s="144"/>
    </row>
    <row r="26" spans="1:405" ht="39" customHeight="1" x14ac:dyDescent="0.4">
      <c r="A26" s="43" t="s">
        <v>33</v>
      </c>
      <c r="B26" s="57"/>
      <c r="C26" s="57"/>
      <c r="D26" s="57"/>
      <c r="E26" s="57"/>
    </row>
    <row r="27" spans="1:405" s="19" customFormat="1" ht="42.75" customHeight="1" x14ac:dyDescent="0.25">
      <c r="A27" s="42" t="s">
        <v>30</v>
      </c>
      <c r="B27" s="56"/>
      <c r="C27" s="56"/>
      <c r="D27" s="56"/>
      <c r="E27" s="56"/>
      <c r="F27" s="17"/>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c r="IT27" s="18"/>
      <c r="IU27" s="18"/>
      <c r="IV27" s="18"/>
      <c r="IW27" s="18"/>
      <c r="IX27" s="18"/>
      <c r="IY27" s="18"/>
      <c r="IZ27" s="18"/>
      <c r="JA27" s="18"/>
      <c r="JB27" s="18"/>
      <c r="JC27" s="18"/>
      <c r="JD27" s="18"/>
      <c r="JE27" s="18"/>
      <c r="JF27" s="18"/>
      <c r="JG27" s="18"/>
      <c r="JH27" s="18"/>
      <c r="JI27" s="18"/>
      <c r="JJ27" s="18"/>
      <c r="JK27" s="18"/>
      <c r="JL27" s="18"/>
      <c r="JM27" s="18"/>
      <c r="JN27" s="18"/>
      <c r="JO27" s="18"/>
      <c r="JP27" s="18"/>
      <c r="JQ27" s="18"/>
      <c r="JR27" s="18"/>
      <c r="JS27" s="18"/>
      <c r="JT27" s="18"/>
      <c r="JU27" s="18"/>
      <c r="JV27" s="18"/>
      <c r="JW27" s="18"/>
      <c r="JX27" s="18"/>
      <c r="JY27" s="18"/>
      <c r="JZ27" s="18"/>
      <c r="KA27" s="18"/>
      <c r="KB27" s="18"/>
      <c r="KC27" s="18"/>
      <c r="KD27" s="18"/>
      <c r="KE27" s="18"/>
      <c r="KF27" s="18"/>
      <c r="KG27" s="18"/>
      <c r="KH27" s="18"/>
      <c r="KI27" s="18"/>
      <c r="KJ27" s="18"/>
      <c r="KK27" s="18"/>
      <c r="KL27" s="18"/>
      <c r="KM27" s="18"/>
      <c r="KN27" s="18"/>
      <c r="KO27" s="18"/>
      <c r="KP27" s="18"/>
      <c r="KQ27" s="18"/>
      <c r="KR27" s="18"/>
      <c r="KS27" s="18"/>
      <c r="KT27" s="18"/>
      <c r="KU27" s="18"/>
      <c r="KV27" s="18"/>
      <c r="KW27" s="18"/>
      <c r="KX27" s="18"/>
      <c r="KY27" s="18"/>
      <c r="KZ27" s="18"/>
      <c r="LA27" s="18"/>
      <c r="LB27" s="18"/>
      <c r="LC27" s="18"/>
      <c r="LD27" s="18"/>
      <c r="LE27" s="18"/>
      <c r="LF27" s="18"/>
      <c r="LG27" s="18"/>
      <c r="LH27" s="18"/>
      <c r="LI27" s="18"/>
      <c r="LJ27" s="18"/>
      <c r="LK27" s="18"/>
      <c r="LL27" s="18"/>
      <c r="LM27" s="18"/>
      <c r="LN27" s="18"/>
      <c r="LO27" s="18"/>
      <c r="LP27" s="18"/>
      <c r="LQ27" s="18"/>
      <c r="LR27" s="18"/>
      <c r="LS27" s="18"/>
      <c r="LT27" s="18"/>
      <c r="LU27" s="18"/>
      <c r="LV27" s="18"/>
      <c r="LW27" s="18"/>
      <c r="LX27" s="18"/>
      <c r="LY27" s="18"/>
      <c r="LZ27" s="18"/>
      <c r="MA27" s="18"/>
      <c r="MB27" s="18"/>
      <c r="MC27" s="18"/>
      <c r="MD27" s="18"/>
      <c r="ME27" s="18"/>
      <c r="MF27" s="18"/>
      <c r="MG27" s="18"/>
      <c r="MH27" s="18"/>
      <c r="MI27" s="18"/>
      <c r="MJ27" s="18"/>
      <c r="MK27" s="18"/>
      <c r="ML27" s="18"/>
      <c r="MM27" s="18"/>
      <c r="MN27" s="18"/>
      <c r="MO27" s="18"/>
      <c r="MP27" s="18"/>
      <c r="MQ27" s="18"/>
      <c r="MR27" s="18"/>
      <c r="MS27" s="18"/>
      <c r="MT27" s="18"/>
      <c r="MU27" s="18"/>
      <c r="MV27" s="18"/>
      <c r="MW27" s="18"/>
      <c r="MX27" s="18"/>
      <c r="MY27" s="18"/>
      <c r="MZ27" s="18"/>
      <c r="NA27" s="18"/>
      <c r="NB27" s="18"/>
      <c r="NC27" s="18"/>
      <c r="ND27" s="18"/>
      <c r="NE27" s="18"/>
      <c r="NF27" s="18"/>
      <c r="NG27" s="18"/>
      <c r="NH27" s="18"/>
      <c r="NI27" s="18"/>
      <c r="NJ27" s="18"/>
      <c r="NK27" s="18"/>
      <c r="NL27" s="18"/>
      <c r="NM27" s="18"/>
      <c r="NN27" s="18"/>
      <c r="NO27" s="18"/>
      <c r="NP27" s="18"/>
      <c r="NQ27" s="18"/>
      <c r="NR27" s="18"/>
      <c r="NS27" s="18"/>
      <c r="NT27" s="18"/>
      <c r="NU27" s="18"/>
      <c r="NV27" s="18"/>
      <c r="NW27" s="18"/>
      <c r="NX27" s="18"/>
      <c r="NY27" s="18"/>
      <c r="NZ27" s="18"/>
      <c r="OA27" s="18"/>
      <c r="OB27" s="18"/>
      <c r="OC27" s="18"/>
      <c r="OD27" s="18"/>
      <c r="OE27" s="18"/>
      <c r="OF27" s="18"/>
      <c r="OG27" s="18"/>
      <c r="OH27" s="18"/>
      <c r="OI27" s="18"/>
      <c r="OJ27" s="18"/>
      <c r="OK27" s="18"/>
      <c r="OL27" s="18"/>
      <c r="OM27" s="18"/>
      <c r="ON27" s="18"/>
      <c r="OO27" s="18"/>
    </row>
    <row r="28" spans="1:405" s="21" customFormat="1" ht="43.5" customHeight="1" thickBot="1" x14ac:dyDescent="0.3">
      <c r="A28" s="141" t="s">
        <v>15</v>
      </c>
      <c r="B28" s="142"/>
      <c r="C28" s="142"/>
      <c r="D28" s="142"/>
      <c r="E28" s="142"/>
      <c r="F28" s="17"/>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18"/>
      <c r="HE28" s="18"/>
      <c r="HF28" s="18"/>
      <c r="HG28" s="18"/>
      <c r="HH28" s="18"/>
      <c r="HI28" s="18"/>
      <c r="HJ28" s="18"/>
      <c r="HK28" s="18"/>
      <c r="HL28" s="18"/>
      <c r="HM28" s="18"/>
      <c r="HN28" s="18"/>
      <c r="HO28" s="18"/>
      <c r="HP28" s="18"/>
      <c r="HQ28" s="18"/>
      <c r="HR28" s="18"/>
      <c r="HS28" s="18"/>
      <c r="HT28" s="18"/>
      <c r="HU28" s="18"/>
      <c r="HV28" s="18"/>
      <c r="HW28" s="18"/>
      <c r="HX28" s="18"/>
      <c r="HY28" s="18"/>
      <c r="HZ28" s="18"/>
      <c r="IA28" s="18"/>
      <c r="IB28" s="18"/>
      <c r="IC28" s="18"/>
      <c r="ID28" s="18"/>
      <c r="IE28" s="18"/>
      <c r="IF28" s="18"/>
      <c r="IG28" s="18"/>
      <c r="IH28" s="18"/>
      <c r="II28" s="18"/>
      <c r="IJ28" s="18"/>
      <c r="IK28" s="18"/>
      <c r="IL28" s="18"/>
      <c r="IM28" s="18"/>
      <c r="IN28" s="18"/>
      <c r="IO28" s="18"/>
      <c r="IP28" s="18"/>
      <c r="IQ28" s="18"/>
      <c r="IR28" s="18"/>
      <c r="IS28" s="18"/>
      <c r="IT28" s="18"/>
      <c r="IU28" s="18"/>
      <c r="IV28" s="18"/>
      <c r="IW28" s="18"/>
      <c r="IX28" s="18"/>
      <c r="IY28" s="18"/>
      <c r="IZ28" s="18"/>
      <c r="JA28" s="18"/>
      <c r="JB28" s="18"/>
      <c r="JC28" s="18"/>
      <c r="JD28" s="18"/>
      <c r="JE28" s="18"/>
      <c r="JF28" s="18"/>
      <c r="JG28" s="18"/>
      <c r="JH28" s="18"/>
      <c r="JI28" s="18"/>
      <c r="JJ28" s="18"/>
      <c r="JK28" s="18"/>
      <c r="JL28" s="18"/>
      <c r="JM28" s="18"/>
      <c r="JN28" s="18"/>
      <c r="JO28" s="18"/>
      <c r="JP28" s="18"/>
      <c r="JQ28" s="18"/>
      <c r="JR28" s="18"/>
      <c r="JS28" s="18"/>
      <c r="JT28" s="18"/>
      <c r="JU28" s="18"/>
      <c r="JV28" s="18"/>
      <c r="JW28" s="18"/>
      <c r="JX28" s="18"/>
      <c r="JY28" s="18"/>
      <c r="JZ28" s="18"/>
      <c r="KA28" s="18"/>
      <c r="KB28" s="18"/>
      <c r="KC28" s="18"/>
      <c r="KD28" s="18"/>
      <c r="KE28" s="18"/>
      <c r="KF28" s="18"/>
      <c r="KG28" s="18"/>
      <c r="KH28" s="18"/>
      <c r="KI28" s="18"/>
      <c r="KJ28" s="18"/>
      <c r="KK28" s="18"/>
      <c r="KL28" s="18"/>
      <c r="KM28" s="18"/>
      <c r="KN28" s="18"/>
      <c r="KO28" s="18"/>
      <c r="KP28" s="18"/>
      <c r="KQ28" s="18"/>
      <c r="KR28" s="18"/>
      <c r="KS28" s="18"/>
      <c r="KT28" s="18"/>
      <c r="KU28" s="18"/>
      <c r="KV28" s="18"/>
      <c r="KW28" s="18"/>
      <c r="KX28" s="18"/>
      <c r="KY28" s="18"/>
      <c r="KZ28" s="18"/>
      <c r="LA28" s="18"/>
      <c r="LB28" s="18"/>
      <c r="LC28" s="18"/>
      <c r="LD28" s="18"/>
      <c r="LE28" s="18"/>
      <c r="LF28" s="18"/>
      <c r="LG28" s="18"/>
      <c r="LH28" s="18"/>
      <c r="LI28" s="18"/>
      <c r="LJ28" s="18"/>
      <c r="LK28" s="18"/>
      <c r="LL28" s="18"/>
      <c r="LM28" s="18"/>
      <c r="LN28" s="18"/>
      <c r="LO28" s="18"/>
      <c r="LP28" s="18"/>
      <c r="LQ28" s="18"/>
      <c r="LR28" s="18"/>
      <c r="LS28" s="18"/>
      <c r="LT28" s="18"/>
      <c r="LU28" s="18"/>
      <c r="LV28" s="18"/>
      <c r="LW28" s="18"/>
      <c r="LX28" s="18"/>
      <c r="LY28" s="18"/>
      <c r="LZ28" s="18"/>
      <c r="MA28" s="18"/>
      <c r="MB28" s="18"/>
      <c r="MC28" s="18"/>
      <c r="MD28" s="18"/>
      <c r="ME28" s="18"/>
      <c r="MF28" s="18"/>
      <c r="MG28" s="18"/>
      <c r="MH28" s="18"/>
      <c r="MI28" s="18"/>
      <c r="MJ28" s="18"/>
      <c r="MK28" s="18"/>
      <c r="ML28" s="18"/>
      <c r="MM28" s="18"/>
      <c r="MN28" s="18"/>
      <c r="MO28" s="18"/>
      <c r="MP28" s="18"/>
      <c r="MQ28" s="18"/>
      <c r="MR28" s="18"/>
      <c r="MS28" s="18"/>
      <c r="MT28" s="18"/>
      <c r="MU28" s="18"/>
      <c r="MV28" s="18"/>
      <c r="MW28" s="18"/>
      <c r="MX28" s="18"/>
      <c r="MY28" s="18"/>
      <c r="MZ28" s="18"/>
      <c r="NA28" s="18"/>
      <c r="NB28" s="18"/>
      <c r="NC28" s="18"/>
      <c r="ND28" s="18"/>
      <c r="NE28" s="18"/>
      <c r="NF28" s="18"/>
      <c r="NG28" s="18"/>
      <c r="NH28" s="18"/>
      <c r="NI28" s="18"/>
      <c r="NJ28" s="18"/>
      <c r="NK28" s="18"/>
      <c r="NL28" s="18"/>
      <c r="NM28" s="18"/>
      <c r="NN28" s="18"/>
      <c r="NO28" s="18"/>
      <c r="NP28" s="18"/>
      <c r="NQ28" s="18"/>
      <c r="NR28" s="18"/>
      <c r="NS28" s="18"/>
      <c r="NT28" s="18"/>
      <c r="NU28" s="18"/>
      <c r="NV28" s="18"/>
      <c r="NW28" s="18"/>
      <c r="NX28" s="18"/>
      <c r="NY28" s="18"/>
      <c r="NZ28" s="18"/>
      <c r="OA28" s="18"/>
      <c r="OB28" s="18"/>
      <c r="OC28" s="18"/>
      <c r="OD28" s="18"/>
      <c r="OE28" s="18"/>
      <c r="OF28" s="18"/>
      <c r="OG28" s="18"/>
      <c r="OH28" s="18"/>
      <c r="OI28" s="18"/>
      <c r="OJ28" s="18"/>
      <c r="OK28" s="18"/>
      <c r="OL28" s="18"/>
      <c r="OM28" s="18"/>
      <c r="ON28" s="18"/>
      <c r="OO28" s="18"/>
    </row>
    <row r="29" spans="1:405" s="19" customFormat="1" ht="37.5" customHeight="1" thickBot="1" x14ac:dyDescent="0.3">
      <c r="A29" s="47" t="s">
        <v>6</v>
      </c>
      <c r="B29" s="66" t="s">
        <v>1</v>
      </c>
      <c r="C29" s="85" t="s">
        <v>2</v>
      </c>
      <c r="D29" s="86" t="s">
        <v>10</v>
      </c>
      <c r="E29" s="86" t="s">
        <v>3</v>
      </c>
      <c r="F29" s="17"/>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c r="IA29" s="18"/>
      <c r="IB29" s="18"/>
      <c r="IC29" s="18"/>
      <c r="ID29" s="18"/>
      <c r="IE29" s="18"/>
      <c r="IF29" s="18"/>
      <c r="IG29" s="18"/>
      <c r="IH29" s="18"/>
      <c r="II29" s="18"/>
      <c r="IJ29" s="18"/>
      <c r="IK29" s="18"/>
      <c r="IL29" s="18"/>
      <c r="IM29" s="18"/>
      <c r="IN29" s="18"/>
      <c r="IO29" s="18"/>
      <c r="IP29" s="18"/>
      <c r="IQ29" s="18"/>
      <c r="IR29" s="18"/>
      <c r="IS29" s="18"/>
      <c r="IT29" s="18"/>
      <c r="IU29" s="18"/>
      <c r="IV29" s="18"/>
      <c r="IW29" s="18"/>
      <c r="IX29" s="18"/>
      <c r="IY29" s="18"/>
      <c r="IZ29" s="18"/>
      <c r="JA29" s="18"/>
      <c r="JB29" s="18"/>
      <c r="JC29" s="18"/>
      <c r="JD29" s="18"/>
      <c r="JE29" s="18"/>
      <c r="JF29" s="18"/>
      <c r="JG29" s="18"/>
      <c r="JH29" s="18"/>
      <c r="JI29" s="18"/>
      <c r="JJ29" s="18"/>
      <c r="JK29" s="18"/>
      <c r="JL29" s="18"/>
      <c r="JM29" s="18"/>
      <c r="JN29" s="18"/>
      <c r="JO29" s="18"/>
      <c r="JP29" s="18"/>
      <c r="JQ29" s="18"/>
      <c r="JR29" s="18"/>
      <c r="JS29" s="18"/>
      <c r="JT29" s="18"/>
      <c r="JU29" s="18"/>
      <c r="JV29" s="18"/>
      <c r="JW29" s="18"/>
      <c r="JX29" s="18"/>
      <c r="JY29" s="18"/>
      <c r="JZ29" s="18"/>
      <c r="KA29" s="18"/>
      <c r="KB29" s="18"/>
      <c r="KC29" s="18"/>
      <c r="KD29" s="18"/>
      <c r="KE29" s="18"/>
      <c r="KF29" s="18"/>
      <c r="KG29" s="18"/>
      <c r="KH29" s="18"/>
      <c r="KI29" s="18"/>
      <c r="KJ29" s="18"/>
      <c r="KK29" s="18"/>
      <c r="KL29" s="18"/>
      <c r="KM29" s="18"/>
      <c r="KN29" s="18"/>
      <c r="KO29" s="18"/>
      <c r="KP29" s="18"/>
      <c r="KQ29" s="18"/>
      <c r="KR29" s="18"/>
      <c r="KS29" s="18"/>
      <c r="KT29" s="18"/>
      <c r="KU29" s="18"/>
      <c r="KV29" s="18"/>
      <c r="KW29" s="18"/>
      <c r="KX29" s="18"/>
      <c r="KY29" s="18"/>
      <c r="KZ29" s="18"/>
      <c r="LA29" s="18"/>
      <c r="LB29" s="18"/>
      <c r="LC29" s="18"/>
      <c r="LD29" s="18"/>
      <c r="LE29" s="18"/>
      <c r="LF29" s="18"/>
      <c r="LG29" s="18"/>
      <c r="LH29" s="18"/>
      <c r="LI29" s="18"/>
      <c r="LJ29" s="18"/>
      <c r="LK29" s="18"/>
      <c r="LL29" s="18"/>
      <c r="LM29" s="18"/>
      <c r="LN29" s="18"/>
      <c r="LO29" s="18"/>
      <c r="LP29" s="18"/>
      <c r="LQ29" s="18"/>
      <c r="LR29" s="18"/>
      <c r="LS29" s="18"/>
      <c r="LT29" s="18"/>
      <c r="LU29" s="18"/>
      <c r="LV29" s="18"/>
      <c r="LW29" s="18"/>
      <c r="LX29" s="18"/>
      <c r="LY29" s="18"/>
      <c r="LZ29" s="18"/>
      <c r="MA29" s="18"/>
      <c r="MB29" s="18"/>
      <c r="MC29" s="18"/>
      <c r="MD29" s="18"/>
      <c r="ME29" s="18"/>
      <c r="MF29" s="18"/>
      <c r="MG29" s="18"/>
      <c r="MH29" s="18"/>
      <c r="MI29" s="18"/>
      <c r="MJ29" s="18"/>
      <c r="MK29" s="18"/>
      <c r="ML29" s="18"/>
      <c r="MM29" s="18"/>
      <c r="MN29" s="18"/>
      <c r="MO29" s="18"/>
      <c r="MP29" s="18"/>
      <c r="MQ29" s="18"/>
      <c r="MR29" s="18"/>
      <c r="MS29" s="18"/>
      <c r="MT29" s="18"/>
      <c r="MU29" s="18"/>
      <c r="MV29" s="18"/>
      <c r="MW29" s="18"/>
      <c r="MX29" s="18"/>
      <c r="MY29" s="18"/>
      <c r="MZ29" s="18"/>
      <c r="NA29" s="18"/>
      <c r="NB29" s="18"/>
      <c r="NC29" s="18"/>
      <c r="ND29" s="18"/>
      <c r="NE29" s="18"/>
      <c r="NF29" s="18"/>
      <c r="NG29" s="18"/>
      <c r="NH29" s="18"/>
      <c r="NI29" s="18"/>
      <c r="NJ29" s="18"/>
      <c r="NK29" s="18"/>
      <c r="NL29" s="18"/>
      <c r="NM29" s="18"/>
      <c r="NN29" s="18"/>
      <c r="NO29" s="18"/>
      <c r="NP29" s="18"/>
      <c r="NQ29" s="18"/>
      <c r="NR29" s="18"/>
      <c r="NS29" s="18"/>
      <c r="NT29" s="18"/>
      <c r="NU29" s="18"/>
      <c r="NV29" s="18"/>
      <c r="NW29" s="18"/>
      <c r="NX29" s="18"/>
      <c r="NY29" s="18"/>
      <c r="NZ29" s="18"/>
      <c r="OA29" s="18"/>
      <c r="OB29" s="18"/>
      <c r="OC29" s="18"/>
      <c r="OD29" s="18"/>
      <c r="OE29" s="18"/>
      <c r="OF29" s="18"/>
      <c r="OG29" s="18"/>
      <c r="OH29" s="18"/>
      <c r="OI29" s="18"/>
      <c r="OJ29" s="18"/>
      <c r="OK29" s="18"/>
      <c r="OL29" s="18"/>
      <c r="OM29" s="18"/>
      <c r="ON29" s="18"/>
      <c r="OO29" s="18"/>
    </row>
    <row r="30" spans="1:405" s="19" customFormat="1" ht="37.5" customHeight="1" x14ac:dyDescent="0.25">
      <c r="A30" s="48" t="s">
        <v>92</v>
      </c>
      <c r="B30" s="56"/>
      <c r="C30" s="56"/>
      <c r="D30" s="56"/>
      <c r="E30" s="56"/>
      <c r="F30" s="17"/>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c r="II30" s="18"/>
      <c r="IJ30" s="18"/>
      <c r="IK30" s="18"/>
      <c r="IL30" s="18"/>
      <c r="IM30" s="18"/>
      <c r="IN30" s="18"/>
      <c r="IO30" s="18"/>
      <c r="IP30" s="18"/>
      <c r="IQ30" s="18"/>
      <c r="IR30" s="18"/>
      <c r="IS30" s="18"/>
      <c r="IT30" s="18"/>
      <c r="IU30" s="18"/>
      <c r="IV30" s="18"/>
      <c r="IW30" s="18"/>
      <c r="IX30" s="18"/>
      <c r="IY30" s="18"/>
      <c r="IZ30" s="18"/>
      <c r="JA30" s="18"/>
      <c r="JB30" s="18"/>
      <c r="JC30" s="18"/>
      <c r="JD30" s="18"/>
      <c r="JE30" s="18"/>
      <c r="JF30" s="18"/>
      <c r="JG30" s="18"/>
      <c r="JH30" s="18"/>
      <c r="JI30" s="18"/>
      <c r="JJ30" s="18"/>
      <c r="JK30" s="18"/>
      <c r="JL30" s="18"/>
      <c r="JM30" s="18"/>
      <c r="JN30" s="18"/>
      <c r="JO30" s="18"/>
      <c r="JP30" s="18"/>
      <c r="JQ30" s="18"/>
      <c r="JR30" s="18"/>
      <c r="JS30" s="18"/>
      <c r="JT30" s="18"/>
      <c r="JU30" s="18"/>
      <c r="JV30" s="18"/>
      <c r="JW30" s="18"/>
      <c r="JX30" s="18"/>
      <c r="JY30" s="18"/>
      <c r="JZ30" s="18"/>
      <c r="KA30" s="18"/>
      <c r="KB30" s="18"/>
      <c r="KC30" s="18"/>
      <c r="KD30" s="18"/>
      <c r="KE30" s="18"/>
      <c r="KF30" s="18"/>
      <c r="KG30" s="18"/>
      <c r="KH30" s="18"/>
      <c r="KI30" s="18"/>
      <c r="KJ30" s="18"/>
      <c r="KK30" s="18"/>
      <c r="KL30" s="18"/>
      <c r="KM30" s="18"/>
      <c r="KN30" s="18"/>
      <c r="KO30" s="18"/>
      <c r="KP30" s="18"/>
      <c r="KQ30" s="18"/>
      <c r="KR30" s="18"/>
      <c r="KS30" s="18"/>
      <c r="KT30" s="18"/>
      <c r="KU30" s="18"/>
      <c r="KV30" s="18"/>
      <c r="KW30" s="18"/>
      <c r="KX30" s="18"/>
      <c r="KY30" s="18"/>
      <c r="KZ30" s="18"/>
      <c r="LA30" s="18"/>
      <c r="LB30" s="18"/>
      <c r="LC30" s="18"/>
      <c r="LD30" s="18"/>
      <c r="LE30" s="18"/>
      <c r="LF30" s="18"/>
      <c r="LG30" s="18"/>
      <c r="LH30" s="18"/>
      <c r="LI30" s="18"/>
      <c r="LJ30" s="18"/>
      <c r="LK30" s="18"/>
      <c r="LL30" s="18"/>
      <c r="LM30" s="18"/>
      <c r="LN30" s="18"/>
      <c r="LO30" s="18"/>
      <c r="LP30" s="18"/>
      <c r="LQ30" s="18"/>
      <c r="LR30" s="18"/>
      <c r="LS30" s="18"/>
      <c r="LT30" s="18"/>
      <c r="LU30" s="18"/>
      <c r="LV30" s="18"/>
      <c r="LW30" s="18"/>
      <c r="LX30" s="18"/>
      <c r="LY30" s="18"/>
      <c r="LZ30" s="18"/>
      <c r="MA30" s="18"/>
      <c r="MB30" s="18"/>
      <c r="MC30" s="18"/>
      <c r="MD30" s="18"/>
      <c r="ME30" s="18"/>
      <c r="MF30" s="18"/>
      <c r="MG30" s="18"/>
      <c r="MH30" s="18"/>
      <c r="MI30" s="18"/>
      <c r="MJ30" s="18"/>
      <c r="MK30" s="18"/>
      <c r="ML30" s="18"/>
      <c r="MM30" s="18"/>
      <c r="MN30" s="18"/>
      <c r="MO30" s="18"/>
      <c r="MP30" s="18"/>
      <c r="MQ30" s="18"/>
      <c r="MR30" s="18"/>
      <c r="MS30" s="18"/>
      <c r="MT30" s="18"/>
      <c r="MU30" s="18"/>
      <c r="MV30" s="18"/>
      <c r="MW30" s="18"/>
      <c r="MX30" s="18"/>
      <c r="MY30" s="18"/>
      <c r="MZ30" s="18"/>
      <c r="NA30" s="18"/>
      <c r="NB30" s="18"/>
      <c r="NC30" s="18"/>
      <c r="ND30" s="18"/>
      <c r="NE30" s="18"/>
      <c r="NF30" s="18"/>
      <c r="NG30" s="18"/>
      <c r="NH30" s="18"/>
      <c r="NI30" s="18"/>
      <c r="NJ30" s="18"/>
      <c r="NK30" s="18"/>
      <c r="NL30" s="18"/>
      <c r="NM30" s="18"/>
      <c r="NN30" s="18"/>
      <c r="NO30" s="18"/>
      <c r="NP30" s="18"/>
      <c r="NQ30" s="18"/>
      <c r="NR30" s="18"/>
      <c r="NS30" s="18"/>
      <c r="NT30" s="18"/>
      <c r="NU30" s="18"/>
      <c r="NV30" s="18"/>
      <c r="NW30" s="18"/>
      <c r="NX30" s="18"/>
      <c r="NY30" s="18"/>
      <c r="NZ30" s="18"/>
      <c r="OA30" s="18"/>
      <c r="OB30" s="18"/>
      <c r="OC30" s="18"/>
      <c r="OD30" s="18"/>
      <c r="OE30" s="18"/>
      <c r="OF30" s="18"/>
      <c r="OG30" s="18"/>
      <c r="OH30" s="18"/>
      <c r="OI30" s="18"/>
      <c r="OJ30" s="18"/>
      <c r="OK30" s="18"/>
      <c r="OL30" s="18"/>
      <c r="OM30" s="18"/>
      <c r="ON30" s="18"/>
      <c r="OO30" s="18"/>
    </row>
    <row r="31" spans="1:405" s="19" customFormat="1" ht="37.5" customHeight="1" x14ac:dyDescent="0.25">
      <c r="A31" s="48" t="s">
        <v>93</v>
      </c>
      <c r="B31" s="56"/>
      <c r="C31" s="56"/>
      <c r="D31" s="56"/>
      <c r="E31" s="56"/>
      <c r="F31" s="17"/>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c r="IT31" s="18"/>
      <c r="IU31" s="18"/>
      <c r="IV31" s="18"/>
      <c r="IW31" s="18"/>
      <c r="IX31" s="18"/>
      <c r="IY31" s="18"/>
      <c r="IZ31" s="18"/>
      <c r="JA31" s="18"/>
      <c r="JB31" s="18"/>
      <c r="JC31" s="18"/>
      <c r="JD31" s="18"/>
      <c r="JE31" s="18"/>
      <c r="JF31" s="18"/>
      <c r="JG31" s="18"/>
      <c r="JH31" s="18"/>
      <c r="JI31" s="18"/>
      <c r="JJ31" s="18"/>
      <c r="JK31" s="18"/>
      <c r="JL31" s="18"/>
      <c r="JM31" s="18"/>
      <c r="JN31" s="18"/>
      <c r="JO31" s="18"/>
      <c r="JP31" s="18"/>
      <c r="JQ31" s="18"/>
      <c r="JR31" s="18"/>
      <c r="JS31" s="18"/>
      <c r="JT31" s="18"/>
      <c r="JU31" s="18"/>
      <c r="JV31" s="18"/>
      <c r="JW31" s="18"/>
      <c r="JX31" s="18"/>
      <c r="JY31" s="18"/>
      <c r="JZ31" s="18"/>
      <c r="KA31" s="18"/>
      <c r="KB31" s="18"/>
      <c r="KC31" s="18"/>
      <c r="KD31" s="18"/>
      <c r="KE31" s="18"/>
      <c r="KF31" s="18"/>
      <c r="KG31" s="18"/>
      <c r="KH31" s="18"/>
      <c r="KI31" s="18"/>
      <c r="KJ31" s="18"/>
      <c r="KK31" s="18"/>
      <c r="KL31" s="18"/>
      <c r="KM31" s="18"/>
      <c r="KN31" s="18"/>
      <c r="KO31" s="18"/>
      <c r="KP31" s="18"/>
      <c r="KQ31" s="18"/>
      <c r="KR31" s="18"/>
      <c r="KS31" s="18"/>
      <c r="KT31" s="18"/>
      <c r="KU31" s="18"/>
      <c r="KV31" s="18"/>
      <c r="KW31" s="18"/>
      <c r="KX31" s="18"/>
      <c r="KY31" s="18"/>
      <c r="KZ31" s="18"/>
      <c r="LA31" s="18"/>
      <c r="LB31" s="18"/>
      <c r="LC31" s="18"/>
      <c r="LD31" s="18"/>
      <c r="LE31" s="18"/>
      <c r="LF31" s="18"/>
      <c r="LG31" s="18"/>
      <c r="LH31" s="18"/>
      <c r="LI31" s="18"/>
      <c r="LJ31" s="18"/>
      <c r="LK31" s="18"/>
      <c r="LL31" s="18"/>
      <c r="LM31" s="18"/>
      <c r="LN31" s="18"/>
      <c r="LO31" s="18"/>
      <c r="LP31" s="18"/>
      <c r="LQ31" s="18"/>
      <c r="LR31" s="18"/>
      <c r="LS31" s="18"/>
      <c r="LT31" s="18"/>
      <c r="LU31" s="18"/>
      <c r="LV31" s="18"/>
      <c r="LW31" s="18"/>
      <c r="LX31" s="18"/>
      <c r="LY31" s="18"/>
      <c r="LZ31" s="18"/>
      <c r="MA31" s="18"/>
      <c r="MB31" s="18"/>
      <c r="MC31" s="18"/>
      <c r="MD31" s="18"/>
      <c r="ME31" s="18"/>
      <c r="MF31" s="18"/>
      <c r="MG31" s="18"/>
      <c r="MH31" s="18"/>
      <c r="MI31" s="18"/>
      <c r="MJ31" s="18"/>
      <c r="MK31" s="18"/>
      <c r="ML31" s="18"/>
      <c r="MM31" s="18"/>
      <c r="MN31" s="18"/>
      <c r="MO31" s="18"/>
      <c r="MP31" s="18"/>
      <c r="MQ31" s="18"/>
      <c r="MR31" s="18"/>
      <c r="MS31" s="18"/>
      <c r="MT31" s="18"/>
      <c r="MU31" s="18"/>
      <c r="MV31" s="18"/>
      <c r="MW31" s="18"/>
      <c r="MX31" s="18"/>
      <c r="MY31" s="18"/>
      <c r="MZ31" s="18"/>
      <c r="NA31" s="18"/>
      <c r="NB31" s="18"/>
      <c r="NC31" s="18"/>
      <c r="ND31" s="18"/>
      <c r="NE31" s="18"/>
      <c r="NF31" s="18"/>
      <c r="NG31" s="18"/>
      <c r="NH31" s="18"/>
      <c r="NI31" s="18"/>
      <c r="NJ31" s="18"/>
      <c r="NK31" s="18"/>
      <c r="NL31" s="18"/>
      <c r="NM31" s="18"/>
      <c r="NN31" s="18"/>
      <c r="NO31" s="18"/>
      <c r="NP31" s="18"/>
      <c r="NQ31" s="18"/>
      <c r="NR31" s="18"/>
      <c r="NS31" s="18"/>
      <c r="NT31" s="18"/>
      <c r="NU31" s="18"/>
      <c r="NV31" s="18"/>
      <c r="NW31" s="18"/>
      <c r="NX31" s="18"/>
      <c r="NY31" s="18"/>
      <c r="NZ31" s="18"/>
      <c r="OA31" s="18"/>
      <c r="OB31" s="18"/>
      <c r="OC31" s="18"/>
      <c r="OD31" s="18"/>
      <c r="OE31" s="18"/>
      <c r="OF31" s="18"/>
      <c r="OG31" s="18"/>
      <c r="OH31" s="18"/>
      <c r="OI31" s="18"/>
      <c r="OJ31" s="18"/>
      <c r="OK31" s="18"/>
      <c r="OL31" s="18"/>
      <c r="OM31" s="18"/>
      <c r="ON31" s="18"/>
      <c r="OO31" s="18"/>
    </row>
    <row r="32" spans="1:405" s="19" customFormat="1" ht="33.75" customHeight="1" x14ac:dyDescent="0.25">
      <c r="A32" s="43" t="s">
        <v>89</v>
      </c>
      <c r="B32" s="56"/>
      <c r="C32" s="56"/>
      <c r="D32" s="67"/>
      <c r="E32" s="67"/>
      <c r="F32" s="17"/>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c r="II32" s="18"/>
      <c r="IJ32" s="18"/>
      <c r="IK32" s="18"/>
      <c r="IL32" s="18"/>
      <c r="IM32" s="18"/>
      <c r="IN32" s="18"/>
      <c r="IO32" s="18"/>
      <c r="IP32" s="18"/>
      <c r="IQ32" s="18"/>
      <c r="IR32" s="18"/>
      <c r="IS32" s="18"/>
      <c r="IT32" s="18"/>
      <c r="IU32" s="18"/>
      <c r="IV32" s="18"/>
      <c r="IW32" s="18"/>
      <c r="IX32" s="18"/>
      <c r="IY32" s="18"/>
      <c r="IZ32" s="18"/>
      <c r="JA32" s="18"/>
      <c r="JB32" s="18"/>
      <c r="JC32" s="18"/>
      <c r="JD32" s="18"/>
      <c r="JE32" s="18"/>
      <c r="JF32" s="18"/>
      <c r="JG32" s="18"/>
      <c r="JH32" s="18"/>
      <c r="JI32" s="18"/>
      <c r="JJ32" s="18"/>
      <c r="JK32" s="18"/>
      <c r="JL32" s="18"/>
      <c r="JM32" s="18"/>
      <c r="JN32" s="18"/>
      <c r="JO32" s="18"/>
      <c r="JP32" s="18"/>
      <c r="JQ32" s="18"/>
      <c r="JR32" s="18"/>
      <c r="JS32" s="18"/>
      <c r="JT32" s="18"/>
      <c r="JU32" s="18"/>
      <c r="JV32" s="18"/>
      <c r="JW32" s="18"/>
      <c r="JX32" s="18"/>
      <c r="JY32" s="18"/>
      <c r="JZ32" s="18"/>
      <c r="KA32" s="18"/>
      <c r="KB32" s="18"/>
      <c r="KC32" s="18"/>
      <c r="KD32" s="18"/>
      <c r="KE32" s="18"/>
      <c r="KF32" s="18"/>
      <c r="KG32" s="18"/>
      <c r="KH32" s="18"/>
      <c r="KI32" s="18"/>
      <c r="KJ32" s="18"/>
      <c r="KK32" s="18"/>
      <c r="KL32" s="18"/>
      <c r="KM32" s="18"/>
      <c r="KN32" s="18"/>
      <c r="KO32" s="18"/>
      <c r="KP32" s="18"/>
      <c r="KQ32" s="18"/>
      <c r="KR32" s="18"/>
      <c r="KS32" s="18"/>
      <c r="KT32" s="18"/>
      <c r="KU32" s="18"/>
      <c r="KV32" s="18"/>
      <c r="KW32" s="18"/>
      <c r="KX32" s="18"/>
      <c r="KY32" s="18"/>
      <c r="KZ32" s="18"/>
      <c r="LA32" s="18"/>
      <c r="LB32" s="18"/>
      <c r="LC32" s="18"/>
      <c r="LD32" s="18"/>
      <c r="LE32" s="18"/>
      <c r="LF32" s="18"/>
      <c r="LG32" s="18"/>
      <c r="LH32" s="18"/>
      <c r="LI32" s="18"/>
      <c r="LJ32" s="18"/>
      <c r="LK32" s="18"/>
      <c r="LL32" s="18"/>
      <c r="LM32" s="18"/>
      <c r="LN32" s="18"/>
      <c r="LO32" s="18"/>
      <c r="LP32" s="18"/>
      <c r="LQ32" s="18"/>
      <c r="LR32" s="18"/>
      <c r="LS32" s="18"/>
      <c r="LT32" s="18"/>
      <c r="LU32" s="18"/>
      <c r="LV32" s="18"/>
      <c r="LW32" s="18"/>
      <c r="LX32" s="18"/>
      <c r="LY32" s="18"/>
      <c r="LZ32" s="18"/>
      <c r="MA32" s="18"/>
      <c r="MB32" s="18"/>
      <c r="MC32" s="18"/>
      <c r="MD32" s="18"/>
      <c r="ME32" s="18"/>
      <c r="MF32" s="18"/>
      <c r="MG32" s="18"/>
      <c r="MH32" s="18"/>
      <c r="MI32" s="18"/>
      <c r="MJ32" s="18"/>
      <c r="MK32" s="18"/>
      <c r="ML32" s="18"/>
      <c r="MM32" s="18"/>
      <c r="MN32" s="18"/>
      <c r="MO32" s="18"/>
      <c r="MP32" s="18"/>
      <c r="MQ32" s="18"/>
      <c r="MR32" s="18"/>
      <c r="MS32" s="18"/>
      <c r="MT32" s="18"/>
      <c r="MU32" s="18"/>
      <c r="MV32" s="18"/>
      <c r="MW32" s="18"/>
      <c r="MX32" s="18"/>
      <c r="MY32" s="18"/>
      <c r="MZ32" s="18"/>
      <c r="NA32" s="18"/>
      <c r="NB32" s="18"/>
      <c r="NC32" s="18"/>
      <c r="ND32" s="18"/>
      <c r="NE32" s="18"/>
      <c r="NF32" s="18"/>
      <c r="NG32" s="18"/>
      <c r="NH32" s="18"/>
      <c r="NI32" s="18"/>
      <c r="NJ32" s="18"/>
      <c r="NK32" s="18"/>
      <c r="NL32" s="18"/>
      <c r="NM32" s="18"/>
      <c r="NN32" s="18"/>
      <c r="NO32" s="18"/>
      <c r="NP32" s="18"/>
      <c r="NQ32" s="18"/>
      <c r="NR32" s="18"/>
      <c r="NS32" s="18"/>
      <c r="NT32" s="18"/>
      <c r="NU32" s="18"/>
      <c r="NV32" s="18"/>
      <c r="NW32" s="18"/>
      <c r="NX32" s="18"/>
      <c r="NY32" s="18"/>
      <c r="NZ32" s="18"/>
      <c r="OA32" s="18"/>
      <c r="OB32" s="18"/>
      <c r="OC32" s="18"/>
      <c r="OD32" s="18"/>
      <c r="OE32" s="18"/>
      <c r="OF32" s="18"/>
      <c r="OG32" s="18"/>
      <c r="OH32" s="18"/>
      <c r="OI32" s="18"/>
      <c r="OJ32" s="18"/>
      <c r="OK32" s="18"/>
      <c r="OL32" s="18"/>
      <c r="OM32" s="18"/>
      <c r="ON32" s="18"/>
      <c r="OO32" s="18"/>
    </row>
    <row r="33" spans="1:405" s="19" customFormat="1" ht="45" customHeight="1" x14ac:dyDescent="0.25">
      <c r="A33" s="43" t="s">
        <v>88</v>
      </c>
      <c r="B33" s="56"/>
      <c r="C33" s="56"/>
      <c r="D33" s="67"/>
      <c r="E33" s="67"/>
      <c r="F33" s="17"/>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c r="IS33" s="18"/>
      <c r="IT33" s="18"/>
      <c r="IU33" s="18"/>
      <c r="IV33" s="18"/>
      <c r="IW33" s="18"/>
      <c r="IX33" s="18"/>
      <c r="IY33" s="18"/>
      <c r="IZ33" s="18"/>
      <c r="JA33" s="18"/>
      <c r="JB33" s="18"/>
      <c r="JC33" s="18"/>
      <c r="JD33" s="18"/>
      <c r="JE33" s="18"/>
      <c r="JF33" s="18"/>
      <c r="JG33" s="18"/>
      <c r="JH33" s="18"/>
      <c r="JI33" s="18"/>
      <c r="JJ33" s="18"/>
      <c r="JK33" s="18"/>
      <c r="JL33" s="18"/>
      <c r="JM33" s="18"/>
      <c r="JN33" s="18"/>
      <c r="JO33" s="18"/>
      <c r="JP33" s="18"/>
      <c r="JQ33" s="18"/>
      <c r="JR33" s="18"/>
      <c r="JS33" s="18"/>
      <c r="JT33" s="18"/>
      <c r="JU33" s="18"/>
      <c r="JV33" s="18"/>
      <c r="JW33" s="18"/>
      <c r="JX33" s="18"/>
      <c r="JY33" s="18"/>
      <c r="JZ33" s="18"/>
      <c r="KA33" s="18"/>
      <c r="KB33" s="18"/>
      <c r="KC33" s="18"/>
      <c r="KD33" s="18"/>
      <c r="KE33" s="18"/>
      <c r="KF33" s="18"/>
      <c r="KG33" s="18"/>
      <c r="KH33" s="18"/>
      <c r="KI33" s="18"/>
      <c r="KJ33" s="18"/>
      <c r="KK33" s="18"/>
      <c r="KL33" s="18"/>
      <c r="KM33" s="18"/>
      <c r="KN33" s="18"/>
      <c r="KO33" s="18"/>
      <c r="KP33" s="18"/>
      <c r="KQ33" s="18"/>
      <c r="KR33" s="18"/>
      <c r="KS33" s="18"/>
      <c r="KT33" s="18"/>
      <c r="KU33" s="18"/>
      <c r="KV33" s="18"/>
      <c r="KW33" s="18"/>
      <c r="KX33" s="18"/>
      <c r="KY33" s="18"/>
      <c r="KZ33" s="18"/>
      <c r="LA33" s="18"/>
      <c r="LB33" s="18"/>
      <c r="LC33" s="18"/>
      <c r="LD33" s="18"/>
      <c r="LE33" s="18"/>
      <c r="LF33" s="18"/>
      <c r="LG33" s="18"/>
      <c r="LH33" s="18"/>
      <c r="LI33" s="18"/>
      <c r="LJ33" s="18"/>
      <c r="LK33" s="18"/>
      <c r="LL33" s="18"/>
      <c r="LM33" s="18"/>
      <c r="LN33" s="18"/>
      <c r="LO33" s="18"/>
      <c r="LP33" s="18"/>
      <c r="LQ33" s="18"/>
      <c r="LR33" s="18"/>
      <c r="LS33" s="18"/>
      <c r="LT33" s="18"/>
      <c r="LU33" s="18"/>
      <c r="LV33" s="18"/>
      <c r="LW33" s="18"/>
      <c r="LX33" s="18"/>
      <c r="LY33" s="18"/>
      <c r="LZ33" s="18"/>
      <c r="MA33" s="18"/>
      <c r="MB33" s="18"/>
      <c r="MC33" s="18"/>
      <c r="MD33" s="18"/>
      <c r="ME33" s="18"/>
      <c r="MF33" s="18"/>
      <c r="MG33" s="18"/>
      <c r="MH33" s="18"/>
      <c r="MI33" s="18"/>
      <c r="MJ33" s="18"/>
      <c r="MK33" s="18"/>
      <c r="ML33" s="18"/>
      <c r="MM33" s="18"/>
      <c r="MN33" s="18"/>
      <c r="MO33" s="18"/>
      <c r="MP33" s="18"/>
      <c r="MQ33" s="18"/>
      <c r="MR33" s="18"/>
      <c r="MS33" s="18"/>
      <c r="MT33" s="18"/>
      <c r="MU33" s="18"/>
      <c r="MV33" s="18"/>
      <c r="MW33" s="18"/>
      <c r="MX33" s="18"/>
      <c r="MY33" s="18"/>
      <c r="MZ33" s="18"/>
      <c r="NA33" s="18"/>
      <c r="NB33" s="18"/>
      <c r="NC33" s="18"/>
      <c r="ND33" s="18"/>
      <c r="NE33" s="18"/>
      <c r="NF33" s="18"/>
      <c r="NG33" s="18"/>
      <c r="NH33" s="18"/>
      <c r="NI33" s="18"/>
      <c r="NJ33" s="18"/>
      <c r="NK33" s="18"/>
      <c r="NL33" s="18"/>
      <c r="NM33" s="18"/>
      <c r="NN33" s="18"/>
      <c r="NO33" s="18"/>
      <c r="NP33" s="18"/>
      <c r="NQ33" s="18"/>
      <c r="NR33" s="18"/>
      <c r="NS33" s="18"/>
      <c r="NT33" s="18"/>
      <c r="NU33" s="18"/>
      <c r="NV33" s="18"/>
      <c r="NW33" s="18"/>
      <c r="NX33" s="18"/>
      <c r="NY33" s="18"/>
      <c r="NZ33" s="18"/>
      <c r="OA33" s="18"/>
      <c r="OB33" s="18"/>
      <c r="OC33" s="18"/>
      <c r="OD33" s="18"/>
      <c r="OE33" s="18"/>
      <c r="OF33" s="18"/>
      <c r="OG33" s="18"/>
      <c r="OH33" s="18"/>
      <c r="OI33" s="18"/>
      <c r="OJ33" s="18"/>
      <c r="OK33" s="18"/>
      <c r="OL33" s="18"/>
      <c r="OM33" s="18"/>
      <c r="ON33" s="18"/>
      <c r="OO33" s="18"/>
    </row>
    <row r="34" spans="1:405" s="19" customFormat="1" ht="72.75" customHeight="1" x14ac:dyDescent="0.25">
      <c r="A34" s="43" t="s">
        <v>65</v>
      </c>
      <c r="B34" s="56"/>
      <c r="C34" s="56"/>
      <c r="D34" s="67"/>
      <c r="E34" s="67"/>
      <c r="F34" s="17"/>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18"/>
      <c r="HE34" s="18"/>
      <c r="HF34" s="18"/>
      <c r="HG34" s="18"/>
      <c r="HH34" s="18"/>
      <c r="HI34" s="18"/>
      <c r="HJ34" s="18"/>
      <c r="HK34" s="18"/>
      <c r="HL34" s="18"/>
      <c r="HM34" s="18"/>
      <c r="HN34" s="18"/>
      <c r="HO34" s="18"/>
      <c r="HP34" s="18"/>
      <c r="HQ34" s="18"/>
      <c r="HR34" s="18"/>
      <c r="HS34" s="18"/>
      <c r="HT34" s="18"/>
      <c r="HU34" s="18"/>
      <c r="HV34" s="18"/>
      <c r="HW34" s="18"/>
      <c r="HX34" s="18"/>
      <c r="HY34" s="18"/>
      <c r="HZ34" s="18"/>
      <c r="IA34" s="18"/>
      <c r="IB34" s="18"/>
      <c r="IC34" s="18"/>
      <c r="ID34" s="18"/>
      <c r="IE34" s="18"/>
      <c r="IF34" s="18"/>
      <c r="IG34" s="18"/>
      <c r="IH34" s="18"/>
      <c r="II34" s="18"/>
      <c r="IJ34" s="18"/>
      <c r="IK34" s="18"/>
      <c r="IL34" s="18"/>
      <c r="IM34" s="18"/>
      <c r="IN34" s="18"/>
      <c r="IO34" s="18"/>
      <c r="IP34" s="18"/>
      <c r="IQ34" s="18"/>
      <c r="IR34" s="18"/>
      <c r="IS34" s="18"/>
      <c r="IT34" s="18"/>
      <c r="IU34" s="18"/>
      <c r="IV34" s="18"/>
      <c r="IW34" s="18"/>
      <c r="IX34" s="18"/>
      <c r="IY34" s="18"/>
      <c r="IZ34" s="18"/>
      <c r="JA34" s="18"/>
      <c r="JB34" s="18"/>
      <c r="JC34" s="18"/>
      <c r="JD34" s="18"/>
      <c r="JE34" s="18"/>
      <c r="JF34" s="18"/>
      <c r="JG34" s="18"/>
      <c r="JH34" s="18"/>
      <c r="JI34" s="18"/>
      <c r="JJ34" s="18"/>
      <c r="JK34" s="18"/>
      <c r="JL34" s="18"/>
      <c r="JM34" s="18"/>
      <c r="JN34" s="18"/>
      <c r="JO34" s="18"/>
      <c r="JP34" s="18"/>
      <c r="JQ34" s="18"/>
      <c r="JR34" s="18"/>
      <c r="JS34" s="18"/>
      <c r="JT34" s="18"/>
      <c r="JU34" s="18"/>
      <c r="JV34" s="18"/>
      <c r="JW34" s="18"/>
      <c r="JX34" s="18"/>
      <c r="JY34" s="18"/>
      <c r="JZ34" s="18"/>
      <c r="KA34" s="18"/>
      <c r="KB34" s="18"/>
      <c r="KC34" s="18"/>
      <c r="KD34" s="18"/>
      <c r="KE34" s="18"/>
      <c r="KF34" s="18"/>
      <c r="KG34" s="18"/>
      <c r="KH34" s="18"/>
      <c r="KI34" s="18"/>
      <c r="KJ34" s="18"/>
      <c r="KK34" s="18"/>
      <c r="KL34" s="18"/>
      <c r="KM34" s="18"/>
      <c r="KN34" s="18"/>
      <c r="KO34" s="18"/>
      <c r="KP34" s="18"/>
      <c r="KQ34" s="18"/>
      <c r="KR34" s="18"/>
      <c r="KS34" s="18"/>
      <c r="KT34" s="18"/>
      <c r="KU34" s="18"/>
      <c r="KV34" s="18"/>
      <c r="KW34" s="18"/>
      <c r="KX34" s="18"/>
      <c r="KY34" s="18"/>
      <c r="KZ34" s="18"/>
      <c r="LA34" s="18"/>
      <c r="LB34" s="18"/>
      <c r="LC34" s="18"/>
      <c r="LD34" s="18"/>
      <c r="LE34" s="18"/>
      <c r="LF34" s="18"/>
      <c r="LG34" s="18"/>
      <c r="LH34" s="18"/>
      <c r="LI34" s="18"/>
      <c r="LJ34" s="18"/>
      <c r="LK34" s="18"/>
      <c r="LL34" s="18"/>
      <c r="LM34" s="18"/>
      <c r="LN34" s="18"/>
      <c r="LO34" s="18"/>
      <c r="LP34" s="18"/>
      <c r="LQ34" s="18"/>
      <c r="LR34" s="18"/>
      <c r="LS34" s="18"/>
      <c r="LT34" s="18"/>
      <c r="LU34" s="18"/>
      <c r="LV34" s="18"/>
      <c r="LW34" s="18"/>
      <c r="LX34" s="18"/>
      <c r="LY34" s="18"/>
      <c r="LZ34" s="18"/>
      <c r="MA34" s="18"/>
      <c r="MB34" s="18"/>
      <c r="MC34" s="18"/>
      <c r="MD34" s="18"/>
      <c r="ME34" s="18"/>
      <c r="MF34" s="18"/>
      <c r="MG34" s="18"/>
      <c r="MH34" s="18"/>
      <c r="MI34" s="18"/>
      <c r="MJ34" s="18"/>
      <c r="MK34" s="18"/>
      <c r="ML34" s="18"/>
      <c r="MM34" s="18"/>
      <c r="MN34" s="18"/>
      <c r="MO34" s="18"/>
      <c r="MP34" s="18"/>
      <c r="MQ34" s="18"/>
      <c r="MR34" s="18"/>
      <c r="MS34" s="18"/>
      <c r="MT34" s="18"/>
      <c r="MU34" s="18"/>
      <c r="MV34" s="18"/>
      <c r="MW34" s="18"/>
      <c r="MX34" s="18"/>
      <c r="MY34" s="18"/>
      <c r="MZ34" s="18"/>
      <c r="NA34" s="18"/>
      <c r="NB34" s="18"/>
      <c r="NC34" s="18"/>
      <c r="ND34" s="18"/>
      <c r="NE34" s="18"/>
      <c r="NF34" s="18"/>
      <c r="NG34" s="18"/>
      <c r="NH34" s="18"/>
      <c r="NI34" s="18"/>
      <c r="NJ34" s="18"/>
      <c r="NK34" s="18"/>
      <c r="NL34" s="18"/>
      <c r="NM34" s="18"/>
      <c r="NN34" s="18"/>
      <c r="NO34" s="18"/>
      <c r="NP34" s="18"/>
      <c r="NQ34" s="18"/>
      <c r="NR34" s="18"/>
      <c r="NS34" s="18"/>
      <c r="NT34" s="18"/>
      <c r="NU34" s="18"/>
      <c r="NV34" s="18"/>
      <c r="NW34" s="18"/>
      <c r="NX34" s="18"/>
      <c r="NY34" s="18"/>
      <c r="NZ34" s="18"/>
      <c r="OA34" s="18"/>
      <c r="OB34" s="18"/>
      <c r="OC34" s="18"/>
      <c r="OD34" s="18"/>
      <c r="OE34" s="18"/>
      <c r="OF34" s="18"/>
      <c r="OG34" s="18"/>
      <c r="OH34" s="18"/>
      <c r="OI34" s="18"/>
      <c r="OJ34" s="18"/>
      <c r="OK34" s="18"/>
      <c r="OL34" s="18"/>
      <c r="OM34" s="18"/>
      <c r="ON34" s="18"/>
      <c r="OO34" s="18"/>
    </row>
    <row r="35" spans="1:405" s="19" customFormat="1" ht="44.25" customHeight="1" x14ac:dyDescent="0.25">
      <c r="A35" s="43" t="s">
        <v>57</v>
      </c>
      <c r="B35" s="56"/>
      <c r="C35" s="56"/>
      <c r="D35" s="67"/>
      <c r="E35" s="67"/>
      <c r="F35" s="17"/>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c r="IA35" s="18"/>
      <c r="IB35" s="18"/>
      <c r="IC35" s="18"/>
      <c r="ID35" s="18"/>
      <c r="IE35" s="18"/>
      <c r="IF35" s="18"/>
      <c r="IG35" s="18"/>
      <c r="IH35" s="18"/>
      <c r="II35" s="18"/>
      <c r="IJ35" s="18"/>
      <c r="IK35" s="18"/>
      <c r="IL35" s="18"/>
      <c r="IM35" s="18"/>
      <c r="IN35" s="18"/>
      <c r="IO35" s="18"/>
      <c r="IP35" s="18"/>
      <c r="IQ35" s="18"/>
      <c r="IR35" s="18"/>
      <c r="IS35" s="18"/>
      <c r="IT35" s="18"/>
      <c r="IU35" s="18"/>
      <c r="IV35" s="18"/>
      <c r="IW35" s="18"/>
      <c r="IX35" s="18"/>
      <c r="IY35" s="18"/>
      <c r="IZ35" s="18"/>
      <c r="JA35" s="18"/>
      <c r="JB35" s="18"/>
      <c r="JC35" s="18"/>
      <c r="JD35" s="18"/>
      <c r="JE35" s="18"/>
      <c r="JF35" s="18"/>
      <c r="JG35" s="18"/>
      <c r="JH35" s="18"/>
      <c r="JI35" s="18"/>
      <c r="JJ35" s="18"/>
      <c r="JK35" s="18"/>
      <c r="JL35" s="18"/>
      <c r="JM35" s="18"/>
      <c r="JN35" s="18"/>
      <c r="JO35" s="18"/>
      <c r="JP35" s="18"/>
      <c r="JQ35" s="18"/>
      <c r="JR35" s="18"/>
      <c r="JS35" s="18"/>
      <c r="JT35" s="18"/>
      <c r="JU35" s="18"/>
      <c r="JV35" s="18"/>
      <c r="JW35" s="18"/>
      <c r="JX35" s="18"/>
      <c r="JY35" s="18"/>
      <c r="JZ35" s="18"/>
      <c r="KA35" s="18"/>
      <c r="KB35" s="18"/>
      <c r="KC35" s="18"/>
      <c r="KD35" s="18"/>
      <c r="KE35" s="18"/>
      <c r="KF35" s="18"/>
      <c r="KG35" s="18"/>
      <c r="KH35" s="18"/>
      <c r="KI35" s="18"/>
      <c r="KJ35" s="18"/>
      <c r="KK35" s="18"/>
      <c r="KL35" s="18"/>
      <c r="KM35" s="18"/>
      <c r="KN35" s="18"/>
      <c r="KO35" s="18"/>
      <c r="KP35" s="18"/>
      <c r="KQ35" s="18"/>
      <c r="KR35" s="18"/>
      <c r="KS35" s="18"/>
      <c r="KT35" s="18"/>
      <c r="KU35" s="18"/>
      <c r="KV35" s="18"/>
      <c r="KW35" s="18"/>
      <c r="KX35" s="18"/>
      <c r="KY35" s="18"/>
      <c r="KZ35" s="18"/>
      <c r="LA35" s="18"/>
      <c r="LB35" s="18"/>
      <c r="LC35" s="18"/>
      <c r="LD35" s="18"/>
      <c r="LE35" s="18"/>
      <c r="LF35" s="18"/>
      <c r="LG35" s="18"/>
      <c r="LH35" s="18"/>
      <c r="LI35" s="18"/>
      <c r="LJ35" s="18"/>
      <c r="LK35" s="18"/>
      <c r="LL35" s="18"/>
      <c r="LM35" s="18"/>
      <c r="LN35" s="18"/>
      <c r="LO35" s="18"/>
      <c r="LP35" s="18"/>
      <c r="LQ35" s="18"/>
      <c r="LR35" s="18"/>
      <c r="LS35" s="18"/>
      <c r="LT35" s="18"/>
      <c r="LU35" s="18"/>
      <c r="LV35" s="18"/>
      <c r="LW35" s="18"/>
      <c r="LX35" s="18"/>
      <c r="LY35" s="18"/>
      <c r="LZ35" s="18"/>
      <c r="MA35" s="18"/>
      <c r="MB35" s="18"/>
      <c r="MC35" s="18"/>
      <c r="MD35" s="18"/>
      <c r="ME35" s="18"/>
      <c r="MF35" s="18"/>
      <c r="MG35" s="18"/>
      <c r="MH35" s="18"/>
      <c r="MI35" s="18"/>
      <c r="MJ35" s="18"/>
      <c r="MK35" s="18"/>
      <c r="ML35" s="18"/>
      <c r="MM35" s="18"/>
      <c r="MN35" s="18"/>
      <c r="MO35" s="18"/>
      <c r="MP35" s="18"/>
      <c r="MQ35" s="18"/>
      <c r="MR35" s="18"/>
      <c r="MS35" s="18"/>
      <c r="MT35" s="18"/>
      <c r="MU35" s="18"/>
      <c r="MV35" s="18"/>
      <c r="MW35" s="18"/>
      <c r="MX35" s="18"/>
      <c r="MY35" s="18"/>
      <c r="MZ35" s="18"/>
      <c r="NA35" s="18"/>
      <c r="NB35" s="18"/>
      <c r="NC35" s="18"/>
      <c r="ND35" s="18"/>
      <c r="NE35" s="18"/>
      <c r="NF35" s="18"/>
      <c r="NG35" s="18"/>
      <c r="NH35" s="18"/>
      <c r="NI35" s="18"/>
      <c r="NJ35" s="18"/>
      <c r="NK35" s="18"/>
      <c r="NL35" s="18"/>
      <c r="NM35" s="18"/>
      <c r="NN35" s="18"/>
      <c r="NO35" s="18"/>
      <c r="NP35" s="18"/>
      <c r="NQ35" s="18"/>
      <c r="NR35" s="18"/>
      <c r="NS35" s="18"/>
      <c r="NT35" s="18"/>
      <c r="NU35" s="18"/>
      <c r="NV35" s="18"/>
      <c r="NW35" s="18"/>
      <c r="NX35" s="18"/>
      <c r="NY35" s="18"/>
      <c r="NZ35" s="18"/>
      <c r="OA35" s="18"/>
      <c r="OB35" s="18"/>
      <c r="OC35" s="18"/>
      <c r="OD35" s="18"/>
      <c r="OE35" s="18"/>
      <c r="OF35" s="18"/>
      <c r="OG35" s="18"/>
      <c r="OH35" s="18"/>
      <c r="OI35" s="18"/>
      <c r="OJ35" s="18"/>
      <c r="OK35" s="18"/>
      <c r="OL35" s="18"/>
      <c r="OM35" s="18"/>
      <c r="ON35" s="18"/>
      <c r="OO35" s="18"/>
    </row>
    <row r="36" spans="1:405" s="19" customFormat="1" ht="37.5" customHeight="1" x14ac:dyDescent="0.25">
      <c r="A36" s="42" t="s">
        <v>12</v>
      </c>
      <c r="B36" s="56"/>
      <c r="C36" s="56"/>
      <c r="D36" s="56"/>
      <c r="E36" s="56"/>
      <c r="F36" s="17"/>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c r="II36" s="18"/>
      <c r="IJ36" s="18"/>
      <c r="IK36" s="18"/>
      <c r="IL36" s="18"/>
      <c r="IM36" s="18"/>
      <c r="IN36" s="18"/>
      <c r="IO36" s="18"/>
      <c r="IP36" s="18"/>
      <c r="IQ36" s="18"/>
      <c r="IR36" s="18"/>
      <c r="IS36" s="18"/>
      <c r="IT36" s="18"/>
      <c r="IU36" s="18"/>
      <c r="IV36" s="18"/>
      <c r="IW36" s="18"/>
      <c r="IX36" s="18"/>
      <c r="IY36" s="18"/>
      <c r="IZ36" s="18"/>
      <c r="JA36" s="18"/>
      <c r="JB36" s="18"/>
      <c r="JC36" s="18"/>
      <c r="JD36" s="18"/>
      <c r="JE36" s="18"/>
      <c r="JF36" s="18"/>
      <c r="JG36" s="18"/>
      <c r="JH36" s="18"/>
      <c r="JI36" s="18"/>
      <c r="JJ36" s="18"/>
      <c r="JK36" s="18"/>
      <c r="JL36" s="18"/>
      <c r="JM36" s="18"/>
      <c r="JN36" s="18"/>
      <c r="JO36" s="18"/>
      <c r="JP36" s="18"/>
      <c r="JQ36" s="18"/>
      <c r="JR36" s="18"/>
      <c r="JS36" s="18"/>
      <c r="JT36" s="18"/>
      <c r="JU36" s="18"/>
      <c r="JV36" s="18"/>
      <c r="JW36" s="18"/>
      <c r="JX36" s="18"/>
      <c r="JY36" s="18"/>
      <c r="JZ36" s="18"/>
      <c r="KA36" s="18"/>
      <c r="KB36" s="18"/>
      <c r="KC36" s="18"/>
      <c r="KD36" s="18"/>
      <c r="KE36" s="18"/>
      <c r="KF36" s="18"/>
      <c r="KG36" s="18"/>
      <c r="KH36" s="18"/>
      <c r="KI36" s="18"/>
      <c r="KJ36" s="18"/>
      <c r="KK36" s="18"/>
      <c r="KL36" s="18"/>
      <c r="KM36" s="18"/>
      <c r="KN36" s="18"/>
      <c r="KO36" s="18"/>
      <c r="KP36" s="18"/>
      <c r="KQ36" s="18"/>
      <c r="KR36" s="18"/>
      <c r="KS36" s="18"/>
      <c r="KT36" s="18"/>
      <c r="KU36" s="18"/>
      <c r="KV36" s="18"/>
      <c r="KW36" s="18"/>
      <c r="KX36" s="18"/>
      <c r="KY36" s="18"/>
      <c r="KZ36" s="18"/>
      <c r="LA36" s="18"/>
      <c r="LB36" s="18"/>
      <c r="LC36" s="18"/>
      <c r="LD36" s="18"/>
      <c r="LE36" s="18"/>
      <c r="LF36" s="18"/>
      <c r="LG36" s="18"/>
      <c r="LH36" s="18"/>
      <c r="LI36" s="18"/>
      <c r="LJ36" s="18"/>
      <c r="LK36" s="18"/>
      <c r="LL36" s="18"/>
      <c r="LM36" s="18"/>
      <c r="LN36" s="18"/>
      <c r="LO36" s="18"/>
      <c r="LP36" s="18"/>
      <c r="LQ36" s="18"/>
      <c r="LR36" s="18"/>
      <c r="LS36" s="18"/>
      <c r="LT36" s="18"/>
      <c r="LU36" s="18"/>
      <c r="LV36" s="18"/>
      <c r="LW36" s="18"/>
      <c r="LX36" s="18"/>
      <c r="LY36" s="18"/>
      <c r="LZ36" s="18"/>
      <c r="MA36" s="18"/>
      <c r="MB36" s="18"/>
      <c r="MC36" s="18"/>
      <c r="MD36" s="18"/>
      <c r="ME36" s="18"/>
      <c r="MF36" s="18"/>
      <c r="MG36" s="18"/>
      <c r="MH36" s="18"/>
      <c r="MI36" s="18"/>
      <c r="MJ36" s="18"/>
      <c r="MK36" s="18"/>
      <c r="ML36" s="18"/>
      <c r="MM36" s="18"/>
      <c r="MN36" s="18"/>
      <c r="MO36" s="18"/>
      <c r="MP36" s="18"/>
      <c r="MQ36" s="18"/>
      <c r="MR36" s="18"/>
      <c r="MS36" s="18"/>
      <c r="MT36" s="18"/>
      <c r="MU36" s="18"/>
      <c r="MV36" s="18"/>
      <c r="MW36" s="18"/>
      <c r="MX36" s="18"/>
      <c r="MY36" s="18"/>
      <c r="MZ36" s="18"/>
      <c r="NA36" s="18"/>
      <c r="NB36" s="18"/>
      <c r="NC36" s="18"/>
      <c r="ND36" s="18"/>
      <c r="NE36" s="18"/>
      <c r="NF36" s="18"/>
      <c r="NG36" s="18"/>
      <c r="NH36" s="18"/>
      <c r="NI36" s="18"/>
      <c r="NJ36" s="18"/>
      <c r="NK36" s="18"/>
      <c r="NL36" s="18"/>
      <c r="NM36" s="18"/>
      <c r="NN36" s="18"/>
      <c r="NO36" s="18"/>
      <c r="NP36" s="18"/>
      <c r="NQ36" s="18"/>
      <c r="NR36" s="18"/>
      <c r="NS36" s="18"/>
      <c r="NT36" s="18"/>
      <c r="NU36" s="18"/>
      <c r="NV36" s="18"/>
      <c r="NW36" s="18"/>
      <c r="NX36" s="18"/>
      <c r="NY36" s="18"/>
      <c r="NZ36" s="18"/>
      <c r="OA36" s="18"/>
      <c r="OB36" s="18"/>
      <c r="OC36" s="18"/>
      <c r="OD36" s="18"/>
      <c r="OE36" s="18"/>
      <c r="OF36" s="18"/>
      <c r="OG36" s="18"/>
      <c r="OH36" s="18"/>
      <c r="OI36" s="18"/>
      <c r="OJ36" s="18"/>
      <c r="OK36" s="18"/>
      <c r="OL36" s="18"/>
      <c r="OM36" s="18"/>
      <c r="ON36" s="18"/>
      <c r="OO36" s="18"/>
    </row>
    <row r="37" spans="1:405" s="19" customFormat="1" ht="37.5" customHeight="1" x14ac:dyDescent="0.25">
      <c r="A37" s="43" t="s">
        <v>34</v>
      </c>
      <c r="B37" s="56"/>
      <c r="C37" s="56"/>
      <c r="D37" s="56"/>
      <c r="E37" s="56"/>
      <c r="F37" s="17"/>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c r="IA37" s="18"/>
      <c r="IB37" s="18"/>
      <c r="IC37" s="18"/>
      <c r="ID37" s="18"/>
      <c r="IE37" s="18"/>
      <c r="IF37" s="18"/>
      <c r="IG37" s="18"/>
      <c r="IH37" s="18"/>
      <c r="II37" s="18"/>
      <c r="IJ37" s="18"/>
      <c r="IK37" s="18"/>
      <c r="IL37" s="18"/>
      <c r="IM37" s="18"/>
      <c r="IN37" s="18"/>
      <c r="IO37" s="18"/>
      <c r="IP37" s="18"/>
      <c r="IQ37" s="18"/>
      <c r="IR37" s="18"/>
      <c r="IS37" s="18"/>
      <c r="IT37" s="18"/>
      <c r="IU37" s="18"/>
      <c r="IV37" s="18"/>
      <c r="IW37" s="18"/>
      <c r="IX37" s="18"/>
      <c r="IY37" s="18"/>
      <c r="IZ37" s="18"/>
      <c r="JA37" s="18"/>
      <c r="JB37" s="18"/>
      <c r="JC37" s="18"/>
      <c r="JD37" s="18"/>
      <c r="JE37" s="18"/>
      <c r="JF37" s="18"/>
      <c r="JG37" s="18"/>
      <c r="JH37" s="18"/>
      <c r="JI37" s="18"/>
      <c r="JJ37" s="18"/>
      <c r="JK37" s="18"/>
      <c r="JL37" s="18"/>
      <c r="JM37" s="18"/>
      <c r="JN37" s="18"/>
      <c r="JO37" s="18"/>
      <c r="JP37" s="18"/>
      <c r="JQ37" s="18"/>
      <c r="JR37" s="18"/>
      <c r="JS37" s="18"/>
      <c r="JT37" s="18"/>
      <c r="JU37" s="18"/>
      <c r="JV37" s="18"/>
      <c r="JW37" s="18"/>
      <c r="JX37" s="18"/>
      <c r="JY37" s="18"/>
      <c r="JZ37" s="18"/>
      <c r="KA37" s="18"/>
      <c r="KB37" s="18"/>
      <c r="KC37" s="18"/>
      <c r="KD37" s="18"/>
      <c r="KE37" s="18"/>
      <c r="KF37" s="18"/>
      <c r="KG37" s="18"/>
      <c r="KH37" s="18"/>
      <c r="KI37" s="18"/>
      <c r="KJ37" s="18"/>
      <c r="KK37" s="18"/>
      <c r="KL37" s="18"/>
      <c r="KM37" s="18"/>
      <c r="KN37" s="18"/>
      <c r="KO37" s="18"/>
      <c r="KP37" s="18"/>
      <c r="KQ37" s="18"/>
      <c r="KR37" s="18"/>
      <c r="KS37" s="18"/>
      <c r="KT37" s="18"/>
      <c r="KU37" s="18"/>
      <c r="KV37" s="18"/>
      <c r="KW37" s="18"/>
      <c r="KX37" s="18"/>
      <c r="KY37" s="18"/>
      <c r="KZ37" s="18"/>
      <c r="LA37" s="18"/>
      <c r="LB37" s="18"/>
      <c r="LC37" s="18"/>
      <c r="LD37" s="18"/>
      <c r="LE37" s="18"/>
      <c r="LF37" s="18"/>
      <c r="LG37" s="18"/>
      <c r="LH37" s="18"/>
      <c r="LI37" s="18"/>
      <c r="LJ37" s="18"/>
      <c r="LK37" s="18"/>
      <c r="LL37" s="18"/>
      <c r="LM37" s="18"/>
      <c r="LN37" s="18"/>
      <c r="LO37" s="18"/>
      <c r="LP37" s="18"/>
      <c r="LQ37" s="18"/>
      <c r="LR37" s="18"/>
      <c r="LS37" s="18"/>
      <c r="LT37" s="18"/>
      <c r="LU37" s="18"/>
      <c r="LV37" s="18"/>
      <c r="LW37" s="18"/>
      <c r="LX37" s="18"/>
      <c r="LY37" s="18"/>
      <c r="LZ37" s="18"/>
      <c r="MA37" s="18"/>
      <c r="MB37" s="18"/>
      <c r="MC37" s="18"/>
      <c r="MD37" s="18"/>
      <c r="ME37" s="18"/>
      <c r="MF37" s="18"/>
      <c r="MG37" s="18"/>
      <c r="MH37" s="18"/>
      <c r="MI37" s="18"/>
      <c r="MJ37" s="18"/>
      <c r="MK37" s="18"/>
      <c r="ML37" s="18"/>
      <c r="MM37" s="18"/>
      <c r="MN37" s="18"/>
      <c r="MO37" s="18"/>
      <c r="MP37" s="18"/>
      <c r="MQ37" s="18"/>
      <c r="MR37" s="18"/>
      <c r="MS37" s="18"/>
      <c r="MT37" s="18"/>
      <c r="MU37" s="18"/>
      <c r="MV37" s="18"/>
      <c r="MW37" s="18"/>
      <c r="MX37" s="18"/>
      <c r="MY37" s="18"/>
      <c r="MZ37" s="18"/>
      <c r="NA37" s="18"/>
      <c r="NB37" s="18"/>
      <c r="NC37" s="18"/>
      <c r="ND37" s="18"/>
      <c r="NE37" s="18"/>
      <c r="NF37" s="18"/>
      <c r="NG37" s="18"/>
      <c r="NH37" s="18"/>
      <c r="NI37" s="18"/>
      <c r="NJ37" s="18"/>
      <c r="NK37" s="18"/>
      <c r="NL37" s="18"/>
      <c r="NM37" s="18"/>
      <c r="NN37" s="18"/>
      <c r="NO37" s="18"/>
      <c r="NP37" s="18"/>
      <c r="NQ37" s="18"/>
      <c r="NR37" s="18"/>
      <c r="NS37" s="18"/>
      <c r="NT37" s="18"/>
      <c r="NU37" s="18"/>
      <c r="NV37" s="18"/>
      <c r="NW37" s="18"/>
      <c r="NX37" s="18"/>
      <c r="NY37" s="18"/>
      <c r="NZ37" s="18"/>
      <c r="OA37" s="18"/>
      <c r="OB37" s="18"/>
      <c r="OC37" s="18"/>
      <c r="OD37" s="18"/>
      <c r="OE37" s="18"/>
      <c r="OF37" s="18"/>
      <c r="OG37" s="18"/>
      <c r="OH37" s="18"/>
      <c r="OI37" s="18"/>
      <c r="OJ37" s="18"/>
      <c r="OK37" s="18"/>
      <c r="OL37" s="18"/>
      <c r="OM37" s="18"/>
      <c r="ON37" s="18"/>
      <c r="OO37" s="18"/>
    </row>
    <row r="38" spans="1:405" s="19" customFormat="1" ht="42" customHeight="1" x14ac:dyDescent="0.25">
      <c r="A38" s="48" t="s">
        <v>61</v>
      </c>
      <c r="B38" s="56"/>
      <c r="C38" s="56"/>
      <c r="D38" s="56"/>
      <c r="E38" s="56"/>
      <c r="F38" s="17"/>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18"/>
      <c r="HE38" s="18"/>
      <c r="HF38" s="18"/>
      <c r="HG38" s="18"/>
      <c r="HH38" s="18"/>
      <c r="HI38" s="18"/>
      <c r="HJ38" s="18"/>
      <c r="HK38" s="18"/>
      <c r="HL38" s="18"/>
      <c r="HM38" s="18"/>
      <c r="HN38" s="18"/>
      <c r="HO38" s="18"/>
      <c r="HP38" s="18"/>
      <c r="HQ38" s="18"/>
      <c r="HR38" s="18"/>
      <c r="HS38" s="18"/>
      <c r="HT38" s="18"/>
      <c r="HU38" s="18"/>
      <c r="HV38" s="18"/>
      <c r="HW38" s="18"/>
      <c r="HX38" s="18"/>
      <c r="HY38" s="18"/>
      <c r="HZ38" s="18"/>
      <c r="IA38" s="18"/>
      <c r="IB38" s="18"/>
      <c r="IC38" s="18"/>
      <c r="ID38" s="18"/>
      <c r="IE38" s="18"/>
      <c r="IF38" s="18"/>
      <c r="IG38" s="18"/>
      <c r="IH38" s="18"/>
      <c r="II38" s="18"/>
      <c r="IJ38" s="18"/>
      <c r="IK38" s="18"/>
      <c r="IL38" s="18"/>
      <c r="IM38" s="18"/>
      <c r="IN38" s="18"/>
      <c r="IO38" s="18"/>
      <c r="IP38" s="18"/>
      <c r="IQ38" s="18"/>
      <c r="IR38" s="18"/>
      <c r="IS38" s="18"/>
      <c r="IT38" s="18"/>
      <c r="IU38" s="18"/>
      <c r="IV38" s="18"/>
      <c r="IW38" s="18"/>
      <c r="IX38" s="18"/>
      <c r="IY38" s="18"/>
      <c r="IZ38" s="18"/>
      <c r="JA38" s="18"/>
      <c r="JB38" s="18"/>
      <c r="JC38" s="18"/>
      <c r="JD38" s="18"/>
      <c r="JE38" s="18"/>
      <c r="JF38" s="18"/>
      <c r="JG38" s="18"/>
      <c r="JH38" s="18"/>
      <c r="JI38" s="18"/>
      <c r="JJ38" s="18"/>
      <c r="JK38" s="18"/>
      <c r="JL38" s="18"/>
      <c r="JM38" s="18"/>
      <c r="JN38" s="18"/>
      <c r="JO38" s="18"/>
      <c r="JP38" s="18"/>
      <c r="JQ38" s="18"/>
      <c r="JR38" s="18"/>
      <c r="JS38" s="18"/>
      <c r="JT38" s="18"/>
      <c r="JU38" s="18"/>
      <c r="JV38" s="18"/>
      <c r="JW38" s="18"/>
      <c r="JX38" s="18"/>
      <c r="JY38" s="18"/>
      <c r="JZ38" s="18"/>
      <c r="KA38" s="18"/>
      <c r="KB38" s="18"/>
      <c r="KC38" s="18"/>
      <c r="KD38" s="18"/>
      <c r="KE38" s="18"/>
      <c r="KF38" s="18"/>
      <c r="KG38" s="18"/>
      <c r="KH38" s="18"/>
      <c r="KI38" s="18"/>
      <c r="KJ38" s="18"/>
      <c r="KK38" s="18"/>
      <c r="KL38" s="18"/>
      <c r="KM38" s="18"/>
      <c r="KN38" s="18"/>
      <c r="KO38" s="18"/>
      <c r="KP38" s="18"/>
      <c r="KQ38" s="18"/>
      <c r="KR38" s="18"/>
      <c r="KS38" s="18"/>
      <c r="KT38" s="18"/>
      <c r="KU38" s="18"/>
      <c r="KV38" s="18"/>
      <c r="KW38" s="18"/>
      <c r="KX38" s="18"/>
      <c r="KY38" s="18"/>
      <c r="KZ38" s="18"/>
      <c r="LA38" s="18"/>
      <c r="LB38" s="18"/>
      <c r="LC38" s="18"/>
      <c r="LD38" s="18"/>
      <c r="LE38" s="18"/>
      <c r="LF38" s="18"/>
      <c r="LG38" s="18"/>
      <c r="LH38" s="18"/>
      <c r="LI38" s="18"/>
      <c r="LJ38" s="18"/>
      <c r="LK38" s="18"/>
      <c r="LL38" s="18"/>
      <c r="LM38" s="18"/>
      <c r="LN38" s="18"/>
      <c r="LO38" s="18"/>
      <c r="LP38" s="18"/>
      <c r="LQ38" s="18"/>
      <c r="LR38" s="18"/>
      <c r="LS38" s="18"/>
      <c r="LT38" s="18"/>
      <c r="LU38" s="18"/>
      <c r="LV38" s="18"/>
      <c r="LW38" s="18"/>
      <c r="LX38" s="18"/>
      <c r="LY38" s="18"/>
      <c r="LZ38" s="18"/>
      <c r="MA38" s="18"/>
      <c r="MB38" s="18"/>
      <c r="MC38" s="18"/>
      <c r="MD38" s="18"/>
      <c r="ME38" s="18"/>
      <c r="MF38" s="18"/>
      <c r="MG38" s="18"/>
      <c r="MH38" s="18"/>
      <c r="MI38" s="18"/>
      <c r="MJ38" s="18"/>
      <c r="MK38" s="18"/>
      <c r="ML38" s="18"/>
      <c r="MM38" s="18"/>
      <c r="MN38" s="18"/>
      <c r="MO38" s="18"/>
      <c r="MP38" s="18"/>
      <c r="MQ38" s="18"/>
      <c r="MR38" s="18"/>
      <c r="MS38" s="18"/>
      <c r="MT38" s="18"/>
      <c r="MU38" s="18"/>
      <c r="MV38" s="18"/>
      <c r="MW38" s="18"/>
      <c r="MX38" s="18"/>
      <c r="MY38" s="18"/>
      <c r="MZ38" s="18"/>
      <c r="NA38" s="18"/>
      <c r="NB38" s="18"/>
      <c r="NC38" s="18"/>
      <c r="ND38" s="18"/>
      <c r="NE38" s="18"/>
      <c r="NF38" s="18"/>
      <c r="NG38" s="18"/>
      <c r="NH38" s="18"/>
      <c r="NI38" s="18"/>
      <c r="NJ38" s="18"/>
      <c r="NK38" s="18"/>
      <c r="NL38" s="18"/>
      <c r="NM38" s="18"/>
      <c r="NN38" s="18"/>
      <c r="NO38" s="18"/>
      <c r="NP38" s="18"/>
      <c r="NQ38" s="18"/>
      <c r="NR38" s="18"/>
      <c r="NS38" s="18"/>
      <c r="NT38" s="18"/>
      <c r="NU38" s="18"/>
      <c r="NV38" s="18"/>
      <c r="NW38" s="18"/>
      <c r="NX38" s="18"/>
      <c r="NY38" s="18"/>
      <c r="NZ38" s="18"/>
      <c r="OA38" s="18"/>
      <c r="OB38" s="18"/>
      <c r="OC38" s="18"/>
      <c r="OD38" s="18"/>
      <c r="OE38" s="18"/>
      <c r="OF38" s="18"/>
      <c r="OG38" s="18"/>
      <c r="OH38" s="18"/>
      <c r="OI38" s="18"/>
      <c r="OJ38" s="18"/>
      <c r="OK38" s="18"/>
      <c r="OL38" s="18"/>
      <c r="OM38" s="18"/>
      <c r="ON38" s="18"/>
      <c r="OO38" s="18"/>
    </row>
    <row r="39" spans="1:405" s="19" customFormat="1" ht="42" customHeight="1" x14ac:dyDescent="0.25">
      <c r="A39" s="48" t="s">
        <v>110</v>
      </c>
      <c r="B39" s="56"/>
      <c r="C39" s="56"/>
      <c r="D39" s="56"/>
      <c r="E39" s="56"/>
      <c r="F39" s="17"/>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18"/>
      <c r="HE39" s="18"/>
      <c r="HF39" s="18"/>
      <c r="HG39" s="18"/>
      <c r="HH39" s="18"/>
      <c r="HI39" s="18"/>
      <c r="HJ39" s="18"/>
      <c r="HK39" s="18"/>
      <c r="HL39" s="18"/>
      <c r="HM39" s="18"/>
      <c r="HN39" s="18"/>
      <c r="HO39" s="18"/>
      <c r="HP39" s="18"/>
      <c r="HQ39" s="18"/>
      <c r="HR39" s="18"/>
      <c r="HS39" s="18"/>
      <c r="HT39" s="18"/>
      <c r="HU39" s="18"/>
      <c r="HV39" s="18"/>
      <c r="HW39" s="18"/>
      <c r="HX39" s="18"/>
      <c r="HY39" s="18"/>
      <c r="HZ39" s="18"/>
      <c r="IA39" s="18"/>
      <c r="IB39" s="18"/>
      <c r="IC39" s="18"/>
      <c r="ID39" s="18"/>
      <c r="IE39" s="18"/>
      <c r="IF39" s="18"/>
      <c r="IG39" s="18"/>
      <c r="IH39" s="18"/>
      <c r="II39" s="18"/>
      <c r="IJ39" s="18"/>
      <c r="IK39" s="18"/>
      <c r="IL39" s="18"/>
      <c r="IM39" s="18"/>
      <c r="IN39" s="18"/>
      <c r="IO39" s="18"/>
      <c r="IP39" s="18"/>
      <c r="IQ39" s="18"/>
      <c r="IR39" s="18"/>
      <c r="IS39" s="18"/>
      <c r="IT39" s="18"/>
      <c r="IU39" s="18"/>
      <c r="IV39" s="18"/>
      <c r="IW39" s="18"/>
      <c r="IX39" s="18"/>
      <c r="IY39" s="18"/>
      <c r="IZ39" s="18"/>
      <c r="JA39" s="18"/>
      <c r="JB39" s="18"/>
      <c r="JC39" s="18"/>
      <c r="JD39" s="18"/>
      <c r="JE39" s="18"/>
      <c r="JF39" s="18"/>
      <c r="JG39" s="18"/>
      <c r="JH39" s="18"/>
      <c r="JI39" s="18"/>
      <c r="JJ39" s="18"/>
      <c r="JK39" s="18"/>
      <c r="JL39" s="18"/>
      <c r="JM39" s="18"/>
      <c r="JN39" s="18"/>
      <c r="JO39" s="18"/>
      <c r="JP39" s="18"/>
      <c r="JQ39" s="18"/>
      <c r="JR39" s="18"/>
      <c r="JS39" s="18"/>
      <c r="JT39" s="18"/>
      <c r="JU39" s="18"/>
      <c r="JV39" s="18"/>
      <c r="JW39" s="18"/>
      <c r="JX39" s="18"/>
      <c r="JY39" s="18"/>
      <c r="JZ39" s="18"/>
      <c r="KA39" s="18"/>
      <c r="KB39" s="18"/>
      <c r="KC39" s="18"/>
      <c r="KD39" s="18"/>
      <c r="KE39" s="18"/>
      <c r="KF39" s="18"/>
      <c r="KG39" s="18"/>
      <c r="KH39" s="18"/>
      <c r="KI39" s="18"/>
      <c r="KJ39" s="18"/>
      <c r="KK39" s="18"/>
      <c r="KL39" s="18"/>
      <c r="KM39" s="18"/>
      <c r="KN39" s="18"/>
      <c r="KO39" s="18"/>
      <c r="KP39" s="18"/>
      <c r="KQ39" s="18"/>
      <c r="KR39" s="18"/>
      <c r="KS39" s="18"/>
      <c r="KT39" s="18"/>
      <c r="KU39" s="18"/>
      <c r="KV39" s="18"/>
      <c r="KW39" s="18"/>
      <c r="KX39" s="18"/>
      <c r="KY39" s="18"/>
      <c r="KZ39" s="18"/>
      <c r="LA39" s="18"/>
      <c r="LB39" s="18"/>
      <c r="LC39" s="18"/>
      <c r="LD39" s="18"/>
      <c r="LE39" s="18"/>
      <c r="LF39" s="18"/>
      <c r="LG39" s="18"/>
      <c r="LH39" s="18"/>
      <c r="LI39" s="18"/>
      <c r="LJ39" s="18"/>
      <c r="LK39" s="18"/>
      <c r="LL39" s="18"/>
      <c r="LM39" s="18"/>
      <c r="LN39" s="18"/>
      <c r="LO39" s="18"/>
      <c r="LP39" s="18"/>
      <c r="LQ39" s="18"/>
      <c r="LR39" s="18"/>
      <c r="LS39" s="18"/>
      <c r="LT39" s="18"/>
      <c r="LU39" s="18"/>
      <c r="LV39" s="18"/>
      <c r="LW39" s="18"/>
      <c r="LX39" s="18"/>
      <c r="LY39" s="18"/>
      <c r="LZ39" s="18"/>
      <c r="MA39" s="18"/>
      <c r="MB39" s="18"/>
      <c r="MC39" s="18"/>
      <c r="MD39" s="18"/>
      <c r="ME39" s="18"/>
      <c r="MF39" s="18"/>
      <c r="MG39" s="18"/>
      <c r="MH39" s="18"/>
      <c r="MI39" s="18"/>
      <c r="MJ39" s="18"/>
      <c r="MK39" s="18"/>
      <c r="ML39" s="18"/>
      <c r="MM39" s="18"/>
      <c r="MN39" s="18"/>
      <c r="MO39" s="18"/>
      <c r="MP39" s="18"/>
      <c r="MQ39" s="18"/>
      <c r="MR39" s="18"/>
      <c r="MS39" s="18"/>
      <c r="MT39" s="18"/>
      <c r="MU39" s="18"/>
      <c r="MV39" s="18"/>
      <c r="MW39" s="18"/>
      <c r="MX39" s="18"/>
      <c r="MY39" s="18"/>
      <c r="MZ39" s="18"/>
      <c r="NA39" s="18"/>
      <c r="NB39" s="18"/>
      <c r="NC39" s="18"/>
      <c r="ND39" s="18"/>
      <c r="NE39" s="18"/>
      <c r="NF39" s="18"/>
      <c r="NG39" s="18"/>
      <c r="NH39" s="18"/>
      <c r="NI39" s="18"/>
      <c r="NJ39" s="18"/>
      <c r="NK39" s="18"/>
      <c r="NL39" s="18"/>
      <c r="NM39" s="18"/>
      <c r="NN39" s="18"/>
      <c r="NO39" s="18"/>
      <c r="NP39" s="18"/>
      <c r="NQ39" s="18"/>
      <c r="NR39" s="18"/>
      <c r="NS39" s="18"/>
      <c r="NT39" s="18"/>
      <c r="NU39" s="18"/>
      <c r="NV39" s="18"/>
      <c r="NW39" s="18"/>
      <c r="NX39" s="18"/>
      <c r="NY39" s="18"/>
      <c r="NZ39" s="18"/>
      <c r="OA39" s="18"/>
      <c r="OB39" s="18"/>
      <c r="OC39" s="18"/>
      <c r="OD39" s="18"/>
      <c r="OE39" s="18"/>
      <c r="OF39" s="18"/>
      <c r="OG39" s="18"/>
      <c r="OH39" s="18"/>
      <c r="OI39" s="18"/>
      <c r="OJ39" s="18"/>
      <c r="OK39" s="18"/>
      <c r="OL39" s="18"/>
      <c r="OM39" s="18"/>
      <c r="ON39" s="18"/>
      <c r="OO39" s="18"/>
    </row>
    <row r="40" spans="1:405" s="19" customFormat="1" ht="40.5" customHeight="1" x14ac:dyDescent="0.25">
      <c r="A40" s="48" t="s">
        <v>68</v>
      </c>
      <c r="B40" s="56"/>
      <c r="C40" s="56"/>
      <c r="D40" s="56"/>
      <c r="E40" s="56"/>
      <c r="F40" s="17"/>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18"/>
      <c r="HE40" s="18"/>
      <c r="HF40" s="18"/>
      <c r="HG40" s="18"/>
      <c r="HH40" s="18"/>
      <c r="HI40" s="18"/>
      <c r="HJ40" s="18"/>
      <c r="HK40" s="18"/>
      <c r="HL40" s="18"/>
      <c r="HM40" s="18"/>
      <c r="HN40" s="18"/>
      <c r="HO40" s="18"/>
      <c r="HP40" s="18"/>
      <c r="HQ40" s="18"/>
      <c r="HR40" s="18"/>
      <c r="HS40" s="18"/>
      <c r="HT40" s="18"/>
      <c r="HU40" s="18"/>
      <c r="HV40" s="18"/>
      <c r="HW40" s="18"/>
      <c r="HX40" s="18"/>
      <c r="HY40" s="18"/>
      <c r="HZ40" s="18"/>
      <c r="IA40" s="18"/>
      <c r="IB40" s="18"/>
      <c r="IC40" s="18"/>
      <c r="ID40" s="18"/>
      <c r="IE40" s="18"/>
      <c r="IF40" s="18"/>
      <c r="IG40" s="18"/>
      <c r="IH40" s="18"/>
      <c r="II40" s="18"/>
      <c r="IJ40" s="18"/>
      <c r="IK40" s="18"/>
      <c r="IL40" s="18"/>
      <c r="IM40" s="18"/>
      <c r="IN40" s="18"/>
      <c r="IO40" s="18"/>
      <c r="IP40" s="18"/>
      <c r="IQ40" s="18"/>
      <c r="IR40" s="18"/>
      <c r="IS40" s="18"/>
      <c r="IT40" s="18"/>
      <c r="IU40" s="18"/>
      <c r="IV40" s="18"/>
      <c r="IW40" s="18"/>
      <c r="IX40" s="18"/>
      <c r="IY40" s="18"/>
      <c r="IZ40" s="18"/>
      <c r="JA40" s="18"/>
      <c r="JB40" s="18"/>
      <c r="JC40" s="18"/>
      <c r="JD40" s="18"/>
      <c r="JE40" s="18"/>
      <c r="JF40" s="18"/>
      <c r="JG40" s="18"/>
      <c r="JH40" s="18"/>
      <c r="JI40" s="18"/>
      <c r="JJ40" s="18"/>
      <c r="JK40" s="18"/>
      <c r="JL40" s="18"/>
      <c r="JM40" s="18"/>
      <c r="JN40" s="18"/>
      <c r="JO40" s="18"/>
      <c r="JP40" s="18"/>
      <c r="JQ40" s="18"/>
      <c r="JR40" s="18"/>
      <c r="JS40" s="18"/>
      <c r="JT40" s="18"/>
      <c r="JU40" s="18"/>
      <c r="JV40" s="18"/>
      <c r="JW40" s="18"/>
      <c r="JX40" s="18"/>
      <c r="JY40" s="18"/>
      <c r="JZ40" s="18"/>
      <c r="KA40" s="18"/>
      <c r="KB40" s="18"/>
      <c r="KC40" s="18"/>
      <c r="KD40" s="18"/>
      <c r="KE40" s="18"/>
      <c r="KF40" s="18"/>
      <c r="KG40" s="18"/>
      <c r="KH40" s="18"/>
      <c r="KI40" s="18"/>
      <c r="KJ40" s="18"/>
      <c r="KK40" s="18"/>
      <c r="KL40" s="18"/>
      <c r="KM40" s="18"/>
      <c r="KN40" s="18"/>
      <c r="KO40" s="18"/>
      <c r="KP40" s="18"/>
      <c r="KQ40" s="18"/>
      <c r="KR40" s="18"/>
      <c r="KS40" s="18"/>
      <c r="KT40" s="18"/>
      <c r="KU40" s="18"/>
      <c r="KV40" s="18"/>
      <c r="KW40" s="18"/>
      <c r="KX40" s="18"/>
      <c r="KY40" s="18"/>
      <c r="KZ40" s="18"/>
      <c r="LA40" s="18"/>
      <c r="LB40" s="18"/>
      <c r="LC40" s="18"/>
      <c r="LD40" s="18"/>
      <c r="LE40" s="18"/>
      <c r="LF40" s="18"/>
      <c r="LG40" s="18"/>
      <c r="LH40" s="18"/>
      <c r="LI40" s="18"/>
      <c r="LJ40" s="18"/>
      <c r="LK40" s="18"/>
      <c r="LL40" s="18"/>
      <c r="LM40" s="18"/>
      <c r="LN40" s="18"/>
      <c r="LO40" s="18"/>
      <c r="LP40" s="18"/>
      <c r="LQ40" s="18"/>
      <c r="LR40" s="18"/>
      <c r="LS40" s="18"/>
      <c r="LT40" s="18"/>
      <c r="LU40" s="18"/>
      <c r="LV40" s="18"/>
      <c r="LW40" s="18"/>
      <c r="LX40" s="18"/>
      <c r="LY40" s="18"/>
      <c r="LZ40" s="18"/>
      <c r="MA40" s="18"/>
      <c r="MB40" s="18"/>
      <c r="MC40" s="18"/>
      <c r="MD40" s="18"/>
      <c r="ME40" s="18"/>
      <c r="MF40" s="18"/>
      <c r="MG40" s="18"/>
      <c r="MH40" s="18"/>
      <c r="MI40" s="18"/>
      <c r="MJ40" s="18"/>
      <c r="MK40" s="18"/>
      <c r="ML40" s="18"/>
      <c r="MM40" s="18"/>
      <c r="MN40" s="18"/>
      <c r="MO40" s="18"/>
      <c r="MP40" s="18"/>
      <c r="MQ40" s="18"/>
      <c r="MR40" s="18"/>
      <c r="MS40" s="18"/>
      <c r="MT40" s="18"/>
      <c r="MU40" s="18"/>
      <c r="MV40" s="18"/>
      <c r="MW40" s="18"/>
      <c r="MX40" s="18"/>
      <c r="MY40" s="18"/>
      <c r="MZ40" s="18"/>
      <c r="NA40" s="18"/>
      <c r="NB40" s="18"/>
      <c r="NC40" s="18"/>
      <c r="ND40" s="18"/>
      <c r="NE40" s="18"/>
      <c r="NF40" s="18"/>
      <c r="NG40" s="18"/>
      <c r="NH40" s="18"/>
      <c r="NI40" s="18"/>
      <c r="NJ40" s="18"/>
      <c r="NK40" s="18"/>
      <c r="NL40" s="18"/>
      <c r="NM40" s="18"/>
      <c r="NN40" s="18"/>
      <c r="NO40" s="18"/>
      <c r="NP40" s="18"/>
      <c r="NQ40" s="18"/>
      <c r="NR40" s="18"/>
      <c r="NS40" s="18"/>
      <c r="NT40" s="18"/>
      <c r="NU40" s="18"/>
      <c r="NV40" s="18"/>
      <c r="NW40" s="18"/>
      <c r="NX40" s="18"/>
      <c r="NY40" s="18"/>
      <c r="NZ40" s="18"/>
      <c r="OA40" s="18"/>
      <c r="OB40" s="18"/>
      <c r="OC40" s="18"/>
      <c r="OD40" s="18"/>
      <c r="OE40" s="18"/>
      <c r="OF40" s="18"/>
      <c r="OG40" s="18"/>
      <c r="OH40" s="18"/>
      <c r="OI40" s="18"/>
      <c r="OJ40" s="18"/>
      <c r="OK40" s="18"/>
      <c r="OL40" s="18"/>
      <c r="OM40" s="18"/>
      <c r="ON40" s="18"/>
      <c r="OO40" s="18"/>
    </row>
    <row r="41" spans="1:405" s="19" customFormat="1" ht="38.25" customHeight="1" x14ac:dyDescent="0.25">
      <c r="A41" s="48" t="s">
        <v>14</v>
      </c>
      <c r="B41" s="56"/>
      <c r="C41" s="56"/>
      <c r="D41" s="56"/>
      <c r="E41" s="56"/>
      <c r="F41" s="17"/>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18"/>
      <c r="HE41" s="18"/>
      <c r="HF41" s="18"/>
      <c r="HG41" s="18"/>
      <c r="HH41" s="18"/>
      <c r="HI41" s="18"/>
      <c r="HJ41" s="18"/>
      <c r="HK41" s="18"/>
      <c r="HL41" s="18"/>
      <c r="HM41" s="18"/>
      <c r="HN41" s="18"/>
      <c r="HO41" s="18"/>
      <c r="HP41" s="18"/>
      <c r="HQ41" s="18"/>
      <c r="HR41" s="18"/>
      <c r="HS41" s="18"/>
      <c r="HT41" s="18"/>
      <c r="HU41" s="18"/>
      <c r="HV41" s="18"/>
      <c r="HW41" s="18"/>
      <c r="HX41" s="18"/>
      <c r="HY41" s="18"/>
      <c r="HZ41" s="18"/>
      <c r="IA41" s="18"/>
      <c r="IB41" s="18"/>
      <c r="IC41" s="18"/>
      <c r="ID41" s="18"/>
      <c r="IE41" s="18"/>
      <c r="IF41" s="18"/>
      <c r="IG41" s="18"/>
      <c r="IH41" s="18"/>
      <c r="II41" s="18"/>
      <c r="IJ41" s="18"/>
      <c r="IK41" s="18"/>
      <c r="IL41" s="18"/>
      <c r="IM41" s="18"/>
      <c r="IN41" s="18"/>
      <c r="IO41" s="18"/>
      <c r="IP41" s="18"/>
      <c r="IQ41" s="18"/>
      <c r="IR41" s="18"/>
      <c r="IS41" s="18"/>
      <c r="IT41" s="18"/>
      <c r="IU41" s="18"/>
      <c r="IV41" s="18"/>
      <c r="IW41" s="18"/>
      <c r="IX41" s="18"/>
      <c r="IY41" s="18"/>
      <c r="IZ41" s="18"/>
      <c r="JA41" s="18"/>
      <c r="JB41" s="18"/>
      <c r="JC41" s="18"/>
      <c r="JD41" s="18"/>
      <c r="JE41" s="18"/>
      <c r="JF41" s="18"/>
      <c r="JG41" s="18"/>
      <c r="JH41" s="18"/>
      <c r="JI41" s="18"/>
      <c r="JJ41" s="18"/>
      <c r="JK41" s="18"/>
      <c r="JL41" s="18"/>
      <c r="JM41" s="18"/>
      <c r="JN41" s="18"/>
      <c r="JO41" s="18"/>
      <c r="JP41" s="18"/>
      <c r="JQ41" s="18"/>
      <c r="JR41" s="18"/>
      <c r="JS41" s="18"/>
      <c r="JT41" s="18"/>
      <c r="JU41" s="18"/>
      <c r="JV41" s="18"/>
      <c r="JW41" s="18"/>
      <c r="JX41" s="18"/>
      <c r="JY41" s="18"/>
      <c r="JZ41" s="18"/>
      <c r="KA41" s="18"/>
      <c r="KB41" s="18"/>
      <c r="KC41" s="18"/>
      <c r="KD41" s="18"/>
      <c r="KE41" s="18"/>
      <c r="KF41" s="18"/>
      <c r="KG41" s="18"/>
      <c r="KH41" s="18"/>
      <c r="KI41" s="18"/>
      <c r="KJ41" s="18"/>
      <c r="KK41" s="18"/>
      <c r="KL41" s="18"/>
      <c r="KM41" s="18"/>
      <c r="KN41" s="18"/>
      <c r="KO41" s="18"/>
      <c r="KP41" s="18"/>
      <c r="KQ41" s="18"/>
      <c r="KR41" s="18"/>
      <c r="KS41" s="18"/>
      <c r="KT41" s="18"/>
      <c r="KU41" s="18"/>
      <c r="KV41" s="18"/>
      <c r="KW41" s="18"/>
      <c r="KX41" s="18"/>
      <c r="KY41" s="18"/>
      <c r="KZ41" s="18"/>
      <c r="LA41" s="18"/>
      <c r="LB41" s="18"/>
      <c r="LC41" s="18"/>
      <c r="LD41" s="18"/>
      <c r="LE41" s="18"/>
      <c r="LF41" s="18"/>
      <c r="LG41" s="18"/>
      <c r="LH41" s="18"/>
      <c r="LI41" s="18"/>
      <c r="LJ41" s="18"/>
      <c r="LK41" s="18"/>
      <c r="LL41" s="18"/>
      <c r="LM41" s="18"/>
      <c r="LN41" s="18"/>
      <c r="LO41" s="18"/>
      <c r="LP41" s="18"/>
      <c r="LQ41" s="18"/>
      <c r="LR41" s="18"/>
      <c r="LS41" s="18"/>
      <c r="LT41" s="18"/>
      <c r="LU41" s="18"/>
      <c r="LV41" s="18"/>
      <c r="LW41" s="18"/>
      <c r="LX41" s="18"/>
      <c r="LY41" s="18"/>
      <c r="LZ41" s="18"/>
      <c r="MA41" s="18"/>
      <c r="MB41" s="18"/>
      <c r="MC41" s="18"/>
      <c r="MD41" s="18"/>
      <c r="ME41" s="18"/>
      <c r="MF41" s="18"/>
      <c r="MG41" s="18"/>
      <c r="MH41" s="18"/>
      <c r="MI41" s="18"/>
      <c r="MJ41" s="18"/>
      <c r="MK41" s="18"/>
      <c r="ML41" s="18"/>
      <c r="MM41" s="18"/>
      <c r="MN41" s="18"/>
      <c r="MO41" s="18"/>
      <c r="MP41" s="18"/>
      <c r="MQ41" s="18"/>
      <c r="MR41" s="18"/>
      <c r="MS41" s="18"/>
      <c r="MT41" s="18"/>
      <c r="MU41" s="18"/>
      <c r="MV41" s="18"/>
      <c r="MW41" s="18"/>
      <c r="MX41" s="18"/>
      <c r="MY41" s="18"/>
      <c r="MZ41" s="18"/>
      <c r="NA41" s="18"/>
      <c r="NB41" s="18"/>
      <c r="NC41" s="18"/>
      <c r="ND41" s="18"/>
      <c r="NE41" s="18"/>
      <c r="NF41" s="18"/>
      <c r="NG41" s="18"/>
      <c r="NH41" s="18"/>
      <c r="NI41" s="18"/>
      <c r="NJ41" s="18"/>
      <c r="NK41" s="18"/>
      <c r="NL41" s="18"/>
      <c r="NM41" s="18"/>
      <c r="NN41" s="18"/>
      <c r="NO41" s="18"/>
      <c r="NP41" s="18"/>
      <c r="NQ41" s="18"/>
      <c r="NR41" s="18"/>
      <c r="NS41" s="18"/>
      <c r="NT41" s="18"/>
      <c r="NU41" s="18"/>
      <c r="NV41" s="18"/>
      <c r="NW41" s="18"/>
      <c r="NX41" s="18"/>
      <c r="NY41" s="18"/>
      <c r="NZ41" s="18"/>
      <c r="OA41" s="18"/>
      <c r="OB41" s="18"/>
      <c r="OC41" s="18"/>
      <c r="OD41" s="18"/>
      <c r="OE41" s="18"/>
      <c r="OF41" s="18"/>
      <c r="OG41" s="18"/>
      <c r="OH41" s="18"/>
      <c r="OI41" s="18"/>
      <c r="OJ41" s="18"/>
      <c r="OK41" s="18"/>
      <c r="OL41" s="18"/>
      <c r="OM41" s="18"/>
      <c r="ON41" s="18"/>
      <c r="OO41" s="18"/>
    </row>
    <row r="42" spans="1:405" s="24" customFormat="1" ht="39.75" customHeight="1" x14ac:dyDescent="0.25">
      <c r="A42" s="49" t="s">
        <v>67</v>
      </c>
      <c r="B42" s="87"/>
      <c r="C42" s="87"/>
      <c r="D42" s="88"/>
      <c r="E42" s="88"/>
      <c r="F42" s="22"/>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c r="IV42" s="23"/>
      <c r="IW42" s="23"/>
      <c r="IX42" s="23"/>
      <c r="IY42" s="23"/>
      <c r="IZ42" s="23"/>
      <c r="JA42" s="23"/>
      <c r="JB42" s="23"/>
      <c r="JC42" s="23"/>
      <c r="JD42" s="23"/>
      <c r="JE42" s="23"/>
      <c r="JF42" s="23"/>
      <c r="JG42" s="23"/>
      <c r="JH42" s="23"/>
      <c r="JI42" s="23"/>
      <c r="JJ42" s="23"/>
      <c r="JK42" s="23"/>
      <c r="JL42" s="23"/>
      <c r="JM42" s="23"/>
      <c r="JN42" s="23"/>
      <c r="JO42" s="23"/>
      <c r="JP42" s="23"/>
      <c r="JQ42" s="23"/>
      <c r="JR42" s="23"/>
      <c r="JS42" s="23"/>
      <c r="JT42" s="23"/>
      <c r="JU42" s="23"/>
      <c r="JV42" s="23"/>
      <c r="JW42" s="23"/>
      <c r="JX42" s="23"/>
      <c r="JY42" s="23"/>
      <c r="JZ42" s="23"/>
      <c r="KA42" s="23"/>
      <c r="KB42" s="23"/>
      <c r="KC42" s="23"/>
      <c r="KD42" s="23"/>
      <c r="KE42" s="23"/>
      <c r="KF42" s="23"/>
      <c r="KG42" s="23"/>
      <c r="KH42" s="23"/>
      <c r="KI42" s="23"/>
      <c r="KJ42" s="23"/>
      <c r="KK42" s="23"/>
      <c r="KL42" s="23"/>
      <c r="KM42" s="23"/>
      <c r="KN42" s="23"/>
      <c r="KO42" s="23"/>
      <c r="KP42" s="23"/>
      <c r="KQ42" s="23"/>
      <c r="KR42" s="23"/>
      <c r="KS42" s="23"/>
      <c r="KT42" s="23"/>
      <c r="KU42" s="23"/>
      <c r="KV42" s="23"/>
      <c r="KW42" s="23"/>
      <c r="KX42" s="23"/>
      <c r="KY42" s="23"/>
      <c r="KZ42" s="23"/>
      <c r="LA42" s="23"/>
      <c r="LB42" s="23"/>
      <c r="LC42" s="23"/>
      <c r="LD42" s="23"/>
      <c r="LE42" s="23"/>
      <c r="LF42" s="23"/>
      <c r="LG42" s="23"/>
      <c r="LH42" s="23"/>
      <c r="LI42" s="23"/>
      <c r="LJ42" s="23"/>
      <c r="LK42" s="23"/>
      <c r="LL42" s="23"/>
      <c r="LM42" s="23"/>
      <c r="LN42" s="23"/>
      <c r="LO42" s="23"/>
      <c r="LP42" s="23"/>
      <c r="LQ42" s="23"/>
      <c r="LR42" s="23"/>
      <c r="LS42" s="23"/>
      <c r="LT42" s="23"/>
      <c r="LU42" s="23"/>
      <c r="LV42" s="23"/>
      <c r="LW42" s="23"/>
      <c r="LX42" s="23"/>
      <c r="LY42" s="23"/>
      <c r="LZ42" s="23"/>
      <c r="MA42" s="23"/>
      <c r="MB42" s="23"/>
      <c r="MC42" s="23"/>
      <c r="MD42" s="23"/>
      <c r="ME42" s="23"/>
      <c r="MF42" s="23"/>
      <c r="MG42" s="23"/>
      <c r="MH42" s="23"/>
      <c r="MI42" s="23"/>
      <c r="MJ42" s="23"/>
      <c r="MK42" s="23"/>
      <c r="ML42" s="23"/>
      <c r="MM42" s="23"/>
      <c r="MN42" s="23"/>
      <c r="MO42" s="23"/>
      <c r="MP42" s="23"/>
      <c r="MQ42" s="23"/>
      <c r="MR42" s="23"/>
      <c r="MS42" s="23"/>
      <c r="MT42" s="23"/>
      <c r="MU42" s="23"/>
      <c r="MV42" s="23"/>
      <c r="MW42" s="23"/>
      <c r="MX42" s="23"/>
      <c r="MY42" s="23"/>
      <c r="MZ42" s="23"/>
      <c r="NA42" s="23"/>
      <c r="NB42" s="23"/>
      <c r="NC42" s="23"/>
      <c r="ND42" s="23"/>
      <c r="NE42" s="23"/>
      <c r="NF42" s="23"/>
      <c r="NG42" s="23"/>
      <c r="NH42" s="23"/>
      <c r="NI42" s="23"/>
      <c r="NJ42" s="23"/>
      <c r="NK42" s="23"/>
      <c r="NL42" s="23"/>
      <c r="NM42" s="23"/>
      <c r="NN42" s="23"/>
      <c r="NO42" s="23"/>
      <c r="NP42" s="23"/>
      <c r="NQ42" s="23"/>
      <c r="NR42" s="23"/>
      <c r="NS42" s="23"/>
      <c r="NT42" s="23"/>
      <c r="NU42" s="23"/>
      <c r="NV42" s="23"/>
      <c r="NW42" s="23"/>
      <c r="NX42" s="23"/>
      <c r="NY42" s="23"/>
      <c r="NZ42" s="23"/>
      <c r="OA42" s="23"/>
      <c r="OB42" s="23"/>
      <c r="OC42" s="23"/>
      <c r="OD42" s="23"/>
      <c r="OE42" s="23"/>
      <c r="OF42" s="23"/>
      <c r="OG42" s="23"/>
      <c r="OH42" s="23"/>
      <c r="OI42" s="23"/>
      <c r="OJ42" s="23"/>
      <c r="OK42" s="23"/>
      <c r="OL42" s="23"/>
      <c r="OM42" s="23"/>
      <c r="ON42" s="23"/>
      <c r="OO42" s="23"/>
    </row>
    <row r="43" spans="1:405" s="13" customFormat="1" ht="34.5" customHeight="1" x14ac:dyDescent="0.25">
      <c r="A43" s="50" t="s">
        <v>13</v>
      </c>
      <c r="B43" s="89"/>
      <c r="C43" s="89"/>
      <c r="D43" s="89"/>
      <c r="E43" s="89"/>
      <c r="F43" s="11"/>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c r="HS43" s="12"/>
      <c r="HT43" s="12"/>
      <c r="HU43" s="12"/>
      <c r="HV43" s="12"/>
      <c r="HW43" s="12"/>
      <c r="HX43" s="12"/>
      <c r="HY43" s="12"/>
      <c r="HZ43" s="12"/>
      <c r="IA43" s="12"/>
      <c r="IB43" s="12"/>
      <c r="IC43" s="12"/>
      <c r="ID43" s="12"/>
      <c r="IE43" s="12"/>
      <c r="IF43" s="12"/>
      <c r="IG43" s="12"/>
      <c r="IH43" s="12"/>
      <c r="II43" s="12"/>
      <c r="IJ43" s="12"/>
      <c r="IK43" s="12"/>
      <c r="IL43" s="12"/>
      <c r="IM43" s="12"/>
      <c r="IN43" s="12"/>
      <c r="IO43" s="12"/>
      <c r="IP43" s="12"/>
      <c r="IQ43" s="12"/>
      <c r="IR43" s="12"/>
      <c r="IS43" s="12"/>
      <c r="IT43" s="12"/>
      <c r="IU43" s="12"/>
      <c r="IV43" s="12"/>
      <c r="IW43" s="12"/>
      <c r="IX43" s="12"/>
      <c r="IY43" s="12"/>
      <c r="IZ43" s="12"/>
      <c r="JA43" s="12"/>
      <c r="JB43" s="12"/>
      <c r="JC43" s="12"/>
      <c r="JD43" s="12"/>
      <c r="JE43" s="12"/>
      <c r="JF43" s="12"/>
      <c r="JG43" s="12"/>
      <c r="JH43" s="12"/>
      <c r="JI43" s="12"/>
      <c r="JJ43" s="12"/>
      <c r="JK43" s="12"/>
      <c r="JL43" s="12"/>
      <c r="JM43" s="12"/>
      <c r="JN43" s="12"/>
      <c r="JO43" s="12"/>
      <c r="JP43" s="12"/>
      <c r="JQ43" s="12"/>
      <c r="JR43" s="12"/>
      <c r="JS43" s="12"/>
      <c r="JT43" s="12"/>
      <c r="JU43" s="12"/>
      <c r="JV43" s="12"/>
      <c r="JW43" s="12"/>
      <c r="JX43" s="12"/>
      <c r="JY43" s="12"/>
      <c r="JZ43" s="12"/>
      <c r="KA43" s="12"/>
      <c r="KB43" s="12"/>
      <c r="KC43" s="12"/>
      <c r="KD43" s="12"/>
      <c r="KE43" s="12"/>
      <c r="KF43" s="12"/>
      <c r="KG43" s="12"/>
      <c r="KH43" s="12"/>
      <c r="KI43" s="12"/>
      <c r="KJ43" s="12"/>
      <c r="KK43" s="12"/>
      <c r="KL43" s="12"/>
      <c r="KM43" s="12"/>
      <c r="KN43" s="12"/>
      <c r="KO43" s="12"/>
      <c r="KP43" s="12"/>
      <c r="KQ43" s="12"/>
      <c r="KR43" s="12"/>
      <c r="KS43" s="12"/>
      <c r="KT43" s="12"/>
      <c r="KU43" s="12"/>
      <c r="KV43" s="12"/>
      <c r="KW43" s="12"/>
      <c r="KX43" s="12"/>
      <c r="KY43" s="12"/>
      <c r="KZ43" s="12"/>
      <c r="LA43" s="12"/>
      <c r="LB43" s="12"/>
      <c r="LC43" s="12"/>
      <c r="LD43" s="12"/>
      <c r="LE43" s="12"/>
      <c r="LF43" s="12"/>
      <c r="LG43" s="12"/>
      <c r="LH43" s="12"/>
      <c r="LI43" s="12"/>
      <c r="LJ43" s="12"/>
      <c r="LK43" s="12"/>
      <c r="LL43" s="12"/>
      <c r="LM43" s="12"/>
      <c r="LN43" s="12"/>
      <c r="LO43" s="12"/>
      <c r="LP43" s="12"/>
      <c r="LQ43" s="12"/>
      <c r="LR43" s="12"/>
      <c r="LS43" s="12"/>
      <c r="LT43" s="12"/>
      <c r="LU43" s="12"/>
      <c r="LV43" s="12"/>
      <c r="LW43" s="12"/>
      <c r="LX43" s="12"/>
      <c r="LY43" s="12"/>
      <c r="LZ43" s="12"/>
      <c r="MA43" s="12"/>
      <c r="MB43" s="12"/>
      <c r="MC43" s="12"/>
      <c r="MD43" s="12"/>
      <c r="ME43" s="12"/>
      <c r="MF43" s="12"/>
      <c r="MG43" s="12"/>
      <c r="MH43" s="12"/>
      <c r="MI43" s="12"/>
      <c r="MJ43" s="12"/>
      <c r="MK43" s="12"/>
      <c r="ML43" s="12"/>
      <c r="MM43" s="12"/>
      <c r="MN43" s="12"/>
      <c r="MO43" s="12"/>
      <c r="MP43" s="12"/>
      <c r="MQ43" s="12"/>
      <c r="MR43" s="12"/>
      <c r="MS43" s="12"/>
      <c r="MT43" s="12"/>
      <c r="MU43" s="12"/>
      <c r="MV43" s="12"/>
      <c r="MW43" s="12"/>
      <c r="MX43" s="12"/>
      <c r="MY43" s="12"/>
      <c r="MZ43" s="12"/>
      <c r="NA43" s="12"/>
      <c r="NB43" s="12"/>
      <c r="NC43" s="12"/>
      <c r="ND43" s="12"/>
      <c r="NE43" s="12"/>
      <c r="NF43" s="12"/>
      <c r="NG43" s="12"/>
      <c r="NH43" s="12"/>
      <c r="NI43" s="12"/>
      <c r="NJ43" s="12"/>
      <c r="NK43" s="12"/>
      <c r="NL43" s="12"/>
      <c r="NM43" s="12"/>
      <c r="NN43" s="12"/>
      <c r="NO43" s="12"/>
      <c r="NP43" s="12"/>
      <c r="NQ43" s="12"/>
      <c r="NR43" s="12"/>
      <c r="NS43" s="12"/>
      <c r="NT43" s="12"/>
      <c r="NU43" s="12"/>
      <c r="NV43" s="12"/>
      <c r="NW43" s="12"/>
      <c r="NX43" s="12"/>
      <c r="NY43" s="12"/>
      <c r="NZ43" s="12"/>
      <c r="OA43" s="12"/>
      <c r="OB43" s="12"/>
      <c r="OC43" s="12"/>
      <c r="OD43" s="12"/>
      <c r="OE43" s="12"/>
      <c r="OF43" s="12"/>
      <c r="OG43" s="12"/>
      <c r="OH43" s="12"/>
      <c r="OI43" s="12"/>
      <c r="OJ43" s="12"/>
      <c r="OK43" s="12"/>
      <c r="OL43" s="12"/>
      <c r="OM43" s="12"/>
      <c r="ON43" s="12"/>
      <c r="OO43" s="12"/>
    </row>
    <row r="44" spans="1:405" s="32" customFormat="1" ht="39.75" customHeight="1" thickBot="1" x14ac:dyDescent="0.3">
      <c r="A44" s="51" t="s">
        <v>16</v>
      </c>
      <c r="B44" s="90"/>
      <c r="C44" s="90"/>
      <c r="D44" s="90"/>
      <c r="E44" s="90"/>
      <c r="F44" s="30"/>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c r="GX44" s="31"/>
      <c r="GY44" s="31"/>
      <c r="GZ44" s="31"/>
      <c r="HA44" s="31"/>
      <c r="HB44" s="31"/>
      <c r="HC44" s="31"/>
      <c r="HD44" s="31"/>
      <c r="HE44" s="31"/>
      <c r="HF44" s="31"/>
      <c r="HG44" s="31"/>
      <c r="HH44" s="31"/>
      <c r="HI44" s="31"/>
      <c r="HJ44" s="31"/>
      <c r="HK44" s="31"/>
      <c r="HL44" s="31"/>
      <c r="HM44" s="31"/>
      <c r="HN44" s="31"/>
      <c r="HO44" s="31"/>
      <c r="HP44" s="31"/>
      <c r="HQ44" s="31"/>
      <c r="HR44" s="31"/>
      <c r="HS44" s="31"/>
      <c r="HT44" s="31"/>
      <c r="HU44" s="31"/>
      <c r="HV44" s="31"/>
      <c r="HW44" s="31"/>
      <c r="HX44" s="31"/>
      <c r="HY44" s="31"/>
      <c r="HZ44" s="31"/>
      <c r="IA44" s="31"/>
      <c r="IB44" s="31"/>
      <c r="IC44" s="31"/>
      <c r="ID44" s="31"/>
      <c r="IE44" s="31"/>
      <c r="IF44" s="31"/>
      <c r="IG44" s="31"/>
      <c r="IH44" s="31"/>
      <c r="II44" s="31"/>
      <c r="IJ44" s="31"/>
      <c r="IK44" s="31"/>
      <c r="IL44" s="31"/>
      <c r="IM44" s="31"/>
      <c r="IN44" s="31"/>
      <c r="IO44" s="31"/>
      <c r="IP44" s="31"/>
      <c r="IQ44" s="31"/>
      <c r="IR44" s="31"/>
      <c r="IS44" s="31"/>
      <c r="IT44" s="31"/>
      <c r="IU44" s="31"/>
      <c r="IV44" s="31"/>
      <c r="IW44" s="31"/>
      <c r="IX44" s="31"/>
      <c r="IY44" s="31"/>
      <c r="IZ44" s="31"/>
      <c r="JA44" s="31"/>
      <c r="JB44" s="31"/>
      <c r="JC44" s="31"/>
      <c r="JD44" s="31"/>
      <c r="JE44" s="31"/>
      <c r="JF44" s="31"/>
      <c r="JG44" s="31"/>
      <c r="JH44" s="31"/>
      <c r="JI44" s="31"/>
      <c r="JJ44" s="31"/>
      <c r="JK44" s="31"/>
      <c r="JL44" s="31"/>
      <c r="JM44" s="31"/>
      <c r="JN44" s="31"/>
      <c r="JO44" s="31"/>
      <c r="JP44" s="31"/>
      <c r="JQ44" s="31"/>
      <c r="JR44" s="31"/>
      <c r="JS44" s="31"/>
      <c r="JT44" s="31"/>
      <c r="JU44" s="31"/>
      <c r="JV44" s="31"/>
      <c r="JW44" s="31"/>
      <c r="JX44" s="31"/>
      <c r="JY44" s="31"/>
      <c r="JZ44" s="31"/>
      <c r="KA44" s="31"/>
      <c r="KB44" s="31"/>
      <c r="KC44" s="31"/>
      <c r="KD44" s="31"/>
      <c r="KE44" s="31"/>
      <c r="KF44" s="31"/>
      <c r="KG44" s="31"/>
      <c r="KH44" s="31"/>
      <c r="KI44" s="31"/>
      <c r="KJ44" s="31"/>
      <c r="KK44" s="31"/>
      <c r="KL44" s="31"/>
      <c r="KM44" s="31"/>
      <c r="KN44" s="31"/>
      <c r="KO44" s="31"/>
      <c r="KP44" s="31"/>
      <c r="KQ44" s="31"/>
      <c r="KR44" s="31"/>
      <c r="KS44" s="31"/>
      <c r="KT44" s="31"/>
      <c r="KU44" s="31"/>
      <c r="KV44" s="31"/>
      <c r="KW44" s="31"/>
      <c r="KX44" s="31"/>
      <c r="KY44" s="31"/>
      <c r="KZ44" s="31"/>
      <c r="LA44" s="31"/>
      <c r="LB44" s="31"/>
      <c r="LC44" s="31"/>
      <c r="LD44" s="31"/>
      <c r="LE44" s="31"/>
      <c r="LF44" s="31"/>
      <c r="LG44" s="31"/>
      <c r="LH44" s="31"/>
      <c r="LI44" s="31"/>
      <c r="LJ44" s="31"/>
      <c r="LK44" s="31"/>
      <c r="LL44" s="31"/>
      <c r="LM44" s="31"/>
      <c r="LN44" s="31"/>
      <c r="LO44" s="31"/>
      <c r="LP44" s="31"/>
      <c r="LQ44" s="31"/>
      <c r="LR44" s="31"/>
      <c r="LS44" s="31"/>
      <c r="LT44" s="31"/>
      <c r="LU44" s="31"/>
      <c r="LV44" s="31"/>
      <c r="LW44" s="31"/>
      <c r="LX44" s="31"/>
      <c r="LY44" s="31"/>
      <c r="LZ44" s="31"/>
      <c r="MA44" s="31"/>
      <c r="MB44" s="31"/>
      <c r="MC44" s="31"/>
      <c r="MD44" s="31"/>
      <c r="ME44" s="31"/>
      <c r="MF44" s="31"/>
      <c r="MG44" s="31"/>
      <c r="MH44" s="31"/>
      <c r="MI44" s="31"/>
      <c r="MJ44" s="31"/>
      <c r="MK44" s="31"/>
      <c r="ML44" s="31"/>
      <c r="MM44" s="31"/>
      <c r="MN44" s="31"/>
      <c r="MO44" s="31"/>
      <c r="MP44" s="31"/>
      <c r="MQ44" s="31"/>
      <c r="MR44" s="31"/>
      <c r="MS44" s="31"/>
      <c r="MT44" s="31"/>
      <c r="MU44" s="31"/>
      <c r="MV44" s="31"/>
      <c r="MW44" s="31"/>
      <c r="MX44" s="31"/>
      <c r="MY44" s="31"/>
      <c r="MZ44" s="31"/>
      <c r="NA44" s="31"/>
      <c r="NB44" s="31"/>
      <c r="NC44" s="31"/>
      <c r="ND44" s="31"/>
      <c r="NE44" s="31"/>
      <c r="NF44" s="31"/>
      <c r="NG44" s="31"/>
      <c r="NH44" s="31"/>
      <c r="NI44" s="31"/>
      <c r="NJ44" s="31"/>
      <c r="NK44" s="31"/>
      <c r="NL44" s="31"/>
      <c r="NM44" s="31"/>
      <c r="NN44" s="31"/>
      <c r="NO44" s="31"/>
      <c r="NP44" s="31"/>
      <c r="NQ44" s="31"/>
      <c r="NR44" s="31"/>
      <c r="NS44" s="31"/>
      <c r="NT44" s="31"/>
      <c r="NU44" s="31"/>
      <c r="NV44" s="31"/>
      <c r="NW44" s="31"/>
      <c r="NX44" s="31"/>
      <c r="NY44" s="31"/>
      <c r="NZ44" s="31"/>
      <c r="OA44" s="31"/>
      <c r="OB44" s="31"/>
      <c r="OC44" s="31"/>
      <c r="OD44" s="31"/>
      <c r="OE44" s="31"/>
      <c r="OF44" s="31"/>
      <c r="OG44" s="31"/>
      <c r="OH44" s="31"/>
      <c r="OI44" s="31"/>
      <c r="OJ44" s="31"/>
      <c r="OK44" s="31"/>
      <c r="OL44" s="31"/>
      <c r="OM44" s="31"/>
      <c r="ON44" s="31"/>
      <c r="OO44" s="31"/>
    </row>
    <row r="45" spans="1:405" s="24" customFormat="1" ht="50.25" customHeight="1" thickBot="1" x14ac:dyDescent="0.3">
      <c r="A45" s="52" t="s">
        <v>7</v>
      </c>
      <c r="B45" s="69" t="s">
        <v>1</v>
      </c>
      <c r="C45" s="71" t="s">
        <v>2</v>
      </c>
      <c r="D45" s="72" t="s">
        <v>10</v>
      </c>
      <c r="E45" s="72" t="s">
        <v>3</v>
      </c>
      <c r="F45" s="22"/>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c r="IV45" s="23"/>
      <c r="IW45" s="23"/>
      <c r="IX45" s="23"/>
      <c r="IY45" s="23"/>
      <c r="IZ45" s="23"/>
      <c r="JA45" s="23"/>
      <c r="JB45" s="23"/>
      <c r="JC45" s="23"/>
      <c r="JD45" s="23"/>
      <c r="JE45" s="23"/>
      <c r="JF45" s="23"/>
      <c r="JG45" s="23"/>
      <c r="JH45" s="23"/>
      <c r="JI45" s="23"/>
      <c r="JJ45" s="23"/>
      <c r="JK45" s="23"/>
      <c r="JL45" s="23"/>
      <c r="JM45" s="23"/>
      <c r="JN45" s="23"/>
      <c r="JO45" s="23"/>
      <c r="JP45" s="23"/>
      <c r="JQ45" s="23"/>
      <c r="JR45" s="23"/>
      <c r="JS45" s="23"/>
      <c r="JT45" s="23"/>
      <c r="JU45" s="23"/>
      <c r="JV45" s="23"/>
      <c r="JW45" s="23"/>
      <c r="JX45" s="23"/>
      <c r="JY45" s="23"/>
      <c r="JZ45" s="23"/>
      <c r="KA45" s="23"/>
      <c r="KB45" s="23"/>
      <c r="KC45" s="23"/>
      <c r="KD45" s="23"/>
      <c r="KE45" s="23"/>
      <c r="KF45" s="23"/>
      <c r="KG45" s="23"/>
      <c r="KH45" s="23"/>
      <c r="KI45" s="23"/>
      <c r="KJ45" s="23"/>
      <c r="KK45" s="23"/>
      <c r="KL45" s="23"/>
      <c r="KM45" s="23"/>
      <c r="KN45" s="23"/>
      <c r="KO45" s="23"/>
      <c r="KP45" s="23"/>
      <c r="KQ45" s="23"/>
      <c r="KR45" s="23"/>
      <c r="KS45" s="23"/>
      <c r="KT45" s="23"/>
      <c r="KU45" s="23"/>
      <c r="KV45" s="23"/>
      <c r="KW45" s="23"/>
      <c r="KX45" s="23"/>
      <c r="KY45" s="23"/>
      <c r="KZ45" s="23"/>
      <c r="LA45" s="23"/>
      <c r="LB45" s="23"/>
      <c r="LC45" s="23"/>
      <c r="LD45" s="23"/>
      <c r="LE45" s="23"/>
      <c r="LF45" s="23"/>
      <c r="LG45" s="23"/>
      <c r="LH45" s="23"/>
      <c r="LI45" s="23"/>
      <c r="LJ45" s="23"/>
      <c r="LK45" s="23"/>
      <c r="LL45" s="23"/>
      <c r="LM45" s="23"/>
      <c r="LN45" s="23"/>
      <c r="LO45" s="23"/>
      <c r="LP45" s="23"/>
      <c r="LQ45" s="23"/>
      <c r="LR45" s="23"/>
      <c r="LS45" s="23"/>
      <c r="LT45" s="23"/>
      <c r="LU45" s="23"/>
      <c r="LV45" s="23"/>
      <c r="LW45" s="23"/>
      <c r="LX45" s="23"/>
      <c r="LY45" s="23"/>
      <c r="LZ45" s="23"/>
      <c r="MA45" s="23"/>
      <c r="MB45" s="23"/>
      <c r="MC45" s="23"/>
      <c r="MD45" s="23"/>
      <c r="ME45" s="23"/>
      <c r="MF45" s="23"/>
      <c r="MG45" s="23"/>
      <c r="MH45" s="23"/>
      <c r="MI45" s="23"/>
      <c r="MJ45" s="23"/>
      <c r="MK45" s="23"/>
      <c r="ML45" s="23"/>
      <c r="MM45" s="23"/>
      <c r="MN45" s="23"/>
      <c r="MO45" s="23"/>
      <c r="MP45" s="23"/>
      <c r="MQ45" s="23"/>
      <c r="MR45" s="23"/>
      <c r="MS45" s="23"/>
      <c r="MT45" s="23"/>
      <c r="MU45" s="23"/>
      <c r="MV45" s="23"/>
      <c r="MW45" s="23"/>
      <c r="MX45" s="23"/>
      <c r="MY45" s="23"/>
      <c r="MZ45" s="23"/>
      <c r="NA45" s="23"/>
      <c r="NB45" s="23"/>
      <c r="NC45" s="23"/>
      <c r="ND45" s="23"/>
      <c r="NE45" s="23"/>
      <c r="NF45" s="23"/>
      <c r="NG45" s="23"/>
      <c r="NH45" s="23"/>
      <c r="NI45" s="23"/>
      <c r="NJ45" s="23"/>
      <c r="NK45" s="23"/>
      <c r="NL45" s="23"/>
      <c r="NM45" s="23"/>
      <c r="NN45" s="23"/>
      <c r="NO45" s="23"/>
      <c r="NP45" s="23"/>
      <c r="NQ45" s="23"/>
      <c r="NR45" s="23"/>
      <c r="NS45" s="23"/>
      <c r="NT45" s="23"/>
      <c r="NU45" s="23"/>
      <c r="NV45" s="23"/>
      <c r="NW45" s="23"/>
      <c r="NX45" s="23"/>
      <c r="NY45" s="23"/>
      <c r="NZ45" s="23"/>
      <c r="OA45" s="23"/>
      <c r="OB45" s="23"/>
      <c r="OC45" s="23"/>
      <c r="OD45" s="23"/>
      <c r="OE45" s="23"/>
      <c r="OF45" s="23"/>
      <c r="OG45" s="23"/>
      <c r="OH45" s="23"/>
      <c r="OI45" s="23"/>
      <c r="OJ45" s="23"/>
      <c r="OK45" s="23"/>
      <c r="OL45" s="23"/>
      <c r="OM45" s="23"/>
      <c r="ON45" s="23"/>
      <c r="OO45" s="23"/>
    </row>
    <row r="46" spans="1:405" s="24" customFormat="1" ht="31.5" customHeight="1" x14ac:dyDescent="0.25">
      <c r="A46" s="49" t="s">
        <v>105</v>
      </c>
      <c r="B46" s="89"/>
      <c r="C46" s="89"/>
      <c r="D46" s="89"/>
      <c r="E46" s="89"/>
      <c r="F46" s="22"/>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c r="IV46" s="23"/>
      <c r="IW46" s="23"/>
      <c r="IX46" s="23"/>
      <c r="IY46" s="23"/>
      <c r="IZ46" s="23"/>
      <c r="JA46" s="23"/>
      <c r="JB46" s="23"/>
      <c r="JC46" s="23"/>
      <c r="JD46" s="23"/>
      <c r="JE46" s="23"/>
      <c r="JF46" s="23"/>
      <c r="JG46" s="23"/>
      <c r="JH46" s="23"/>
      <c r="JI46" s="23"/>
      <c r="JJ46" s="23"/>
      <c r="JK46" s="23"/>
      <c r="JL46" s="23"/>
      <c r="JM46" s="23"/>
      <c r="JN46" s="23"/>
      <c r="JO46" s="23"/>
      <c r="JP46" s="23"/>
      <c r="JQ46" s="23"/>
      <c r="JR46" s="23"/>
      <c r="JS46" s="23"/>
      <c r="JT46" s="23"/>
      <c r="JU46" s="23"/>
      <c r="JV46" s="23"/>
      <c r="JW46" s="23"/>
      <c r="JX46" s="23"/>
      <c r="JY46" s="23"/>
      <c r="JZ46" s="23"/>
      <c r="KA46" s="23"/>
      <c r="KB46" s="23"/>
      <c r="KC46" s="23"/>
      <c r="KD46" s="23"/>
      <c r="KE46" s="23"/>
      <c r="KF46" s="23"/>
      <c r="KG46" s="23"/>
      <c r="KH46" s="23"/>
      <c r="KI46" s="23"/>
      <c r="KJ46" s="23"/>
      <c r="KK46" s="23"/>
      <c r="KL46" s="23"/>
      <c r="KM46" s="23"/>
      <c r="KN46" s="23"/>
      <c r="KO46" s="23"/>
      <c r="KP46" s="23"/>
      <c r="KQ46" s="23"/>
      <c r="KR46" s="23"/>
      <c r="KS46" s="23"/>
      <c r="KT46" s="23"/>
      <c r="KU46" s="23"/>
      <c r="KV46" s="23"/>
      <c r="KW46" s="23"/>
      <c r="KX46" s="23"/>
      <c r="KY46" s="23"/>
      <c r="KZ46" s="23"/>
      <c r="LA46" s="23"/>
      <c r="LB46" s="23"/>
      <c r="LC46" s="23"/>
      <c r="LD46" s="23"/>
      <c r="LE46" s="23"/>
      <c r="LF46" s="23"/>
      <c r="LG46" s="23"/>
      <c r="LH46" s="23"/>
      <c r="LI46" s="23"/>
      <c r="LJ46" s="23"/>
      <c r="LK46" s="23"/>
      <c r="LL46" s="23"/>
      <c r="LM46" s="23"/>
      <c r="LN46" s="23"/>
      <c r="LO46" s="23"/>
      <c r="LP46" s="23"/>
      <c r="LQ46" s="23"/>
      <c r="LR46" s="23"/>
      <c r="LS46" s="23"/>
      <c r="LT46" s="23"/>
      <c r="LU46" s="23"/>
      <c r="LV46" s="23"/>
      <c r="LW46" s="23"/>
      <c r="LX46" s="23"/>
      <c r="LY46" s="23"/>
      <c r="LZ46" s="23"/>
      <c r="MA46" s="23"/>
      <c r="MB46" s="23"/>
      <c r="MC46" s="23"/>
      <c r="MD46" s="23"/>
      <c r="ME46" s="23"/>
      <c r="MF46" s="23"/>
      <c r="MG46" s="23"/>
      <c r="MH46" s="23"/>
      <c r="MI46" s="23"/>
      <c r="MJ46" s="23"/>
      <c r="MK46" s="23"/>
      <c r="ML46" s="23"/>
      <c r="MM46" s="23"/>
      <c r="MN46" s="23"/>
      <c r="MO46" s="23"/>
      <c r="MP46" s="23"/>
      <c r="MQ46" s="23"/>
      <c r="MR46" s="23"/>
      <c r="MS46" s="23"/>
      <c r="MT46" s="23"/>
      <c r="MU46" s="23"/>
      <c r="MV46" s="23"/>
      <c r="MW46" s="23"/>
      <c r="MX46" s="23"/>
      <c r="MY46" s="23"/>
      <c r="MZ46" s="23"/>
      <c r="NA46" s="23"/>
      <c r="NB46" s="23"/>
      <c r="NC46" s="23"/>
      <c r="ND46" s="23"/>
      <c r="NE46" s="23"/>
      <c r="NF46" s="23"/>
      <c r="NG46" s="23"/>
      <c r="NH46" s="23"/>
      <c r="NI46" s="23"/>
      <c r="NJ46" s="23"/>
      <c r="NK46" s="23"/>
      <c r="NL46" s="23"/>
      <c r="NM46" s="23"/>
      <c r="NN46" s="23"/>
      <c r="NO46" s="23"/>
      <c r="NP46" s="23"/>
      <c r="NQ46" s="23"/>
      <c r="NR46" s="23"/>
      <c r="NS46" s="23"/>
      <c r="NT46" s="23"/>
      <c r="NU46" s="23"/>
      <c r="NV46" s="23"/>
      <c r="NW46" s="23"/>
      <c r="NX46" s="23"/>
      <c r="NY46" s="23"/>
      <c r="NZ46" s="23"/>
      <c r="OA46" s="23"/>
      <c r="OB46" s="23"/>
      <c r="OC46" s="23"/>
      <c r="OD46" s="23"/>
      <c r="OE46" s="23"/>
      <c r="OF46" s="23"/>
      <c r="OG46" s="23"/>
      <c r="OH46" s="23"/>
      <c r="OI46" s="23"/>
      <c r="OJ46" s="23"/>
      <c r="OK46" s="23"/>
      <c r="OL46" s="23"/>
      <c r="OM46" s="23"/>
      <c r="ON46" s="23"/>
      <c r="OO46" s="23"/>
    </row>
    <row r="47" spans="1:405" s="13" customFormat="1" ht="31.5" x14ac:dyDescent="0.25">
      <c r="A47" s="49" t="s">
        <v>75</v>
      </c>
      <c r="B47" s="89"/>
      <c r="C47" s="89"/>
      <c r="D47" s="89"/>
      <c r="E47" s="89"/>
      <c r="F47" s="11"/>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c r="HQ47" s="12"/>
      <c r="HR47" s="12"/>
      <c r="HS47" s="12"/>
      <c r="HT47" s="12"/>
      <c r="HU47" s="12"/>
      <c r="HV47" s="12"/>
      <c r="HW47" s="12"/>
      <c r="HX47" s="12"/>
      <c r="HY47" s="12"/>
      <c r="HZ47" s="12"/>
      <c r="IA47" s="12"/>
      <c r="IB47" s="12"/>
      <c r="IC47" s="12"/>
      <c r="ID47" s="12"/>
      <c r="IE47" s="12"/>
      <c r="IF47" s="12"/>
      <c r="IG47" s="12"/>
      <c r="IH47" s="12"/>
      <c r="II47" s="12"/>
      <c r="IJ47" s="12"/>
      <c r="IK47" s="12"/>
      <c r="IL47" s="12"/>
      <c r="IM47" s="12"/>
      <c r="IN47" s="12"/>
      <c r="IO47" s="12"/>
      <c r="IP47" s="12"/>
      <c r="IQ47" s="12"/>
      <c r="IR47" s="12"/>
      <c r="IS47" s="12"/>
      <c r="IT47" s="12"/>
      <c r="IU47" s="12"/>
      <c r="IV47" s="12"/>
      <c r="IW47" s="12"/>
      <c r="IX47" s="12"/>
      <c r="IY47" s="12"/>
      <c r="IZ47" s="12"/>
      <c r="JA47" s="12"/>
      <c r="JB47" s="12"/>
      <c r="JC47" s="12"/>
      <c r="JD47" s="12"/>
      <c r="JE47" s="12"/>
      <c r="JF47" s="12"/>
      <c r="JG47" s="12"/>
      <c r="JH47" s="12"/>
      <c r="JI47" s="12"/>
      <c r="JJ47" s="12"/>
      <c r="JK47" s="12"/>
      <c r="JL47" s="12"/>
      <c r="JM47" s="12"/>
      <c r="JN47" s="12"/>
      <c r="JO47" s="12"/>
      <c r="JP47" s="12"/>
      <c r="JQ47" s="12"/>
      <c r="JR47" s="12"/>
      <c r="JS47" s="12"/>
      <c r="JT47" s="12"/>
      <c r="JU47" s="12"/>
      <c r="JV47" s="12"/>
      <c r="JW47" s="12"/>
      <c r="JX47" s="12"/>
      <c r="JY47" s="12"/>
      <c r="JZ47" s="12"/>
      <c r="KA47" s="12"/>
      <c r="KB47" s="12"/>
      <c r="KC47" s="12"/>
      <c r="KD47" s="12"/>
      <c r="KE47" s="12"/>
      <c r="KF47" s="12"/>
      <c r="KG47" s="12"/>
      <c r="KH47" s="12"/>
      <c r="KI47" s="12"/>
      <c r="KJ47" s="12"/>
      <c r="KK47" s="12"/>
      <c r="KL47" s="12"/>
      <c r="KM47" s="12"/>
      <c r="KN47" s="12"/>
      <c r="KO47" s="12"/>
      <c r="KP47" s="12"/>
      <c r="KQ47" s="12"/>
      <c r="KR47" s="12"/>
      <c r="KS47" s="12"/>
      <c r="KT47" s="12"/>
      <c r="KU47" s="12"/>
      <c r="KV47" s="12"/>
      <c r="KW47" s="12"/>
      <c r="KX47" s="12"/>
      <c r="KY47" s="12"/>
      <c r="KZ47" s="12"/>
      <c r="LA47" s="12"/>
      <c r="LB47" s="12"/>
      <c r="LC47" s="12"/>
      <c r="LD47" s="12"/>
      <c r="LE47" s="12"/>
      <c r="LF47" s="12"/>
      <c r="LG47" s="12"/>
      <c r="LH47" s="12"/>
      <c r="LI47" s="12"/>
      <c r="LJ47" s="12"/>
      <c r="LK47" s="12"/>
      <c r="LL47" s="12"/>
      <c r="LM47" s="12"/>
      <c r="LN47" s="12"/>
      <c r="LO47" s="12"/>
      <c r="LP47" s="12"/>
      <c r="LQ47" s="12"/>
      <c r="LR47" s="12"/>
      <c r="LS47" s="12"/>
      <c r="LT47" s="12"/>
      <c r="LU47" s="12"/>
      <c r="LV47" s="12"/>
      <c r="LW47" s="12"/>
      <c r="LX47" s="12"/>
      <c r="LY47" s="12"/>
      <c r="LZ47" s="12"/>
      <c r="MA47" s="12"/>
      <c r="MB47" s="12"/>
      <c r="MC47" s="12"/>
      <c r="MD47" s="12"/>
      <c r="ME47" s="12"/>
      <c r="MF47" s="12"/>
      <c r="MG47" s="12"/>
      <c r="MH47" s="12"/>
      <c r="MI47" s="12"/>
      <c r="MJ47" s="12"/>
      <c r="MK47" s="12"/>
      <c r="ML47" s="12"/>
      <c r="MM47" s="12"/>
      <c r="MN47" s="12"/>
      <c r="MO47" s="12"/>
      <c r="MP47" s="12"/>
      <c r="MQ47" s="12"/>
      <c r="MR47" s="12"/>
      <c r="MS47" s="12"/>
      <c r="MT47" s="12"/>
      <c r="MU47" s="12"/>
      <c r="MV47" s="12"/>
      <c r="MW47" s="12"/>
      <c r="MX47" s="12"/>
      <c r="MY47" s="12"/>
      <c r="MZ47" s="12"/>
      <c r="NA47" s="12"/>
      <c r="NB47" s="12"/>
      <c r="NC47" s="12"/>
      <c r="ND47" s="12"/>
      <c r="NE47" s="12"/>
      <c r="NF47" s="12"/>
      <c r="NG47" s="12"/>
      <c r="NH47" s="12"/>
      <c r="NI47" s="12"/>
      <c r="NJ47" s="12"/>
      <c r="NK47" s="12"/>
      <c r="NL47" s="12"/>
      <c r="NM47" s="12"/>
      <c r="NN47" s="12"/>
      <c r="NO47" s="12"/>
      <c r="NP47" s="12"/>
      <c r="NQ47" s="12"/>
      <c r="NR47" s="12"/>
      <c r="NS47" s="12"/>
      <c r="NT47" s="12"/>
      <c r="NU47" s="12"/>
      <c r="NV47" s="12"/>
      <c r="NW47" s="12"/>
      <c r="NX47" s="12"/>
      <c r="NY47" s="12"/>
      <c r="NZ47" s="12"/>
      <c r="OA47" s="12"/>
      <c r="OB47" s="12"/>
      <c r="OC47" s="12"/>
      <c r="OD47" s="12"/>
      <c r="OE47" s="12"/>
      <c r="OF47" s="12"/>
      <c r="OG47" s="12"/>
      <c r="OH47" s="12"/>
      <c r="OI47" s="12"/>
      <c r="OJ47" s="12"/>
      <c r="OK47" s="12"/>
      <c r="OL47" s="12"/>
      <c r="OM47" s="12"/>
      <c r="ON47" s="12"/>
      <c r="OO47" s="12"/>
    </row>
    <row r="48" spans="1:405" s="25" customFormat="1" ht="37.5" customHeight="1" x14ac:dyDescent="0.25">
      <c r="A48" s="49" t="s">
        <v>72</v>
      </c>
      <c r="B48" s="87"/>
      <c r="C48" s="87"/>
      <c r="D48" s="87"/>
      <c r="E48" s="87"/>
      <c r="F48" s="17"/>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18"/>
      <c r="FC48" s="18"/>
      <c r="FD48" s="18"/>
      <c r="FE48" s="18"/>
      <c r="FF48" s="18"/>
      <c r="FG48" s="18"/>
      <c r="FH48" s="18"/>
      <c r="FI48" s="18"/>
      <c r="FJ48" s="18"/>
      <c r="FK48" s="18"/>
      <c r="FL48" s="18"/>
      <c r="FM48" s="18"/>
      <c r="FN48" s="18"/>
      <c r="FO48" s="18"/>
      <c r="FP48" s="18"/>
      <c r="FQ48" s="18"/>
      <c r="FR48" s="18"/>
      <c r="FS48" s="18"/>
      <c r="FT48" s="18"/>
      <c r="FU48" s="18"/>
      <c r="FV48" s="18"/>
      <c r="FW48" s="18"/>
      <c r="FX48" s="18"/>
      <c r="FY48" s="18"/>
      <c r="FZ48" s="18"/>
      <c r="GA48" s="18"/>
      <c r="GB48" s="18"/>
      <c r="GC48" s="18"/>
      <c r="GD48" s="18"/>
      <c r="GE48" s="18"/>
      <c r="GF48" s="18"/>
      <c r="GG48" s="18"/>
      <c r="GH48" s="18"/>
      <c r="GI48" s="18"/>
      <c r="GJ48" s="18"/>
      <c r="GK48" s="18"/>
      <c r="GL48" s="18"/>
      <c r="GM48" s="18"/>
      <c r="GN48" s="18"/>
      <c r="GO48" s="18"/>
      <c r="GP48" s="18"/>
      <c r="GQ48" s="18"/>
      <c r="GR48" s="18"/>
      <c r="GS48" s="18"/>
      <c r="GT48" s="18"/>
      <c r="GU48" s="18"/>
      <c r="GV48" s="18"/>
      <c r="GW48" s="18"/>
      <c r="GX48" s="18"/>
      <c r="GY48" s="18"/>
      <c r="GZ48" s="18"/>
      <c r="HA48" s="18"/>
      <c r="HB48" s="18"/>
      <c r="HC48" s="18"/>
      <c r="HD48" s="18"/>
      <c r="HE48" s="18"/>
      <c r="HF48" s="18"/>
      <c r="HG48" s="18"/>
      <c r="HH48" s="18"/>
      <c r="HI48" s="18"/>
      <c r="HJ48" s="18"/>
      <c r="HK48" s="18"/>
      <c r="HL48" s="18"/>
      <c r="HM48" s="18"/>
      <c r="HN48" s="18"/>
      <c r="HO48" s="18"/>
      <c r="HP48" s="18"/>
      <c r="HQ48" s="18"/>
      <c r="HR48" s="18"/>
      <c r="HS48" s="18"/>
      <c r="HT48" s="18"/>
      <c r="HU48" s="18"/>
      <c r="HV48" s="18"/>
      <c r="HW48" s="18"/>
      <c r="HX48" s="18"/>
      <c r="HY48" s="18"/>
      <c r="HZ48" s="18"/>
      <c r="IA48" s="18"/>
      <c r="IB48" s="18"/>
      <c r="IC48" s="18"/>
      <c r="ID48" s="18"/>
      <c r="IE48" s="18"/>
      <c r="IF48" s="18"/>
      <c r="IG48" s="18"/>
      <c r="IH48" s="18"/>
      <c r="II48" s="18"/>
      <c r="IJ48" s="18"/>
      <c r="IK48" s="18"/>
      <c r="IL48" s="18"/>
      <c r="IM48" s="18"/>
      <c r="IN48" s="18"/>
      <c r="IO48" s="18"/>
      <c r="IP48" s="18"/>
      <c r="IQ48" s="18"/>
      <c r="IR48" s="18"/>
      <c r="IS48" s="18"/>
      <c r="IT48" s="18"/>
      <c r="IU48" s="18"/>
      <c r="IV48" s="18"/>
      <c r="IW48" s="18"/>
      <c r="IX48" s="18"/>
      <c r="IY48" s="18"/>
      <c r="IZ48" s="18"/>
      <c r="JA48" s="18"/>
      <c r="JB48" s="18"/>
      <c r="JC48" s="18"/>
      <c r="JD48" s="18"/>
      <c r="JE48" s="18"/>
      <c r="JF48" s="18"/>
      <c r="JG48" s="18"/>
      <c r="JH48" s="18"/>
      <c r="JI48" s="18"/>
      <c r="JJ48" s="18"/>
      <c r="JK48" s="18"/>
      <c r="JL48" s="18"/>
      <c r="JM48" s="18"/>
      <c r="JN48" s="18"/>
      <c r="JO48" s="18"/>
      <c r="JP48" s="18"/>
      <c r="JQ48" s="18"/>
      <c r="JR48" s="18"/>
      <c r="JS48" s="18"/>
      <c r="JT48" s="18"/>
      <c r="JU48" s="18"/>
      <c r="JV48" s="18"/>
      <c r="JW48" s="18"/>
      <c r="JX48" s="18"/>
      <c r="JY48" s="18"/>
      <c r="JZ48" s="18"/>
      <c r="KA48" s="18"/>
      <c r="KB48" s="18"/>
      <c r="KC48" s="18"/>
      <c r="KD48" s="18"/>
      <c r="KE48" s="18"/>
      <c r="KF48" s="18"/>
      <c r="KG48" s="18"/>
      <c r="KH48" s="18"/>
      <c r="KI48" s="18"/>
      <c r="KJ48" s="18"/>
      <c r="KK48" s="18"/>
      <c r="KL48" s="18"/>
      <c r="KM48" s="18"/>
      <c r="KN48" s="18"/>
      <c r="KO48" s="18"/>
      <c r="KP48" s="18"/>
      <c r="KQ48" s="18"/>
      <c r="KR48" s="18"/>
      <c r="KS48" s="18"/>
      <c r="KT48" s="18"/>
      <c r="KU48" s="18"/>
      <c r="KV48" s="18"/>
      <c r="KW48" s="18"/>
      <c r="KX48" s="18"/>
      <c r="KY48" s="18"/>
      <c r="KZ48" s="18"/>
      <c r="LA48" s="18"/>
      <c r="LB48" s="18"/>
      <c r="LC48" s="18"/>
      <c r="LD48" s="18"/>
      <c r="LE48" s="18"/>
      <c r="LF48" s="18"/>
      <c r="LG48" s="18"/>
      <c r="LH48" s="18"/>
      <c r="LI48" s="18"/>
      <c r="LJ48" s="18"/>
      <c r="LK48" s="18"/>
      <c r="LL48" s="18"/>
      <c r="LM48" s="18"/>
      <c r="LN48" s="18"/>
      <c r="LO48" s="18"/>
      <c r="LP48" s="18"/>
      <c r="LQ48" s="18"/>
      <c r="LR48" s="18"/>
      <c r="LS48" s="18"/>
      <c r="LT48" s="18"/>
      <c r="LU48" s="18"/>
      <c r="LV48" s="18"/>
      <c r="LW48" s="18"/>
      <c r="LX48" s="18"/>
      <c r="LY48" s="18"/>
      <c r="LZ48" s="18"/>
      <c r="MA48" s="18"/>
      <c r="MB48" s="18"/>
      <c r="MC48" s="18"/>
      <c r="MD48" s="18"/>
      <c r="ME48" s="18"/>
      <c r="MF48" s="18"/>
      <c r="MG48" s="18"/>
      <c r="MH48" s="18"/>
      <c r="MI48" s="18"/>
      <c r="MJ48" s="18"/>
      <c r="MK48" s="18"/>
      <c r="ML48" s="18"/>
      <c r="MM48" s="18"/>
      <c r="MN48" s="18"/>
      <c r="MO48" s="18"/>
      <c r="MP48" s="18"/>
      <c r="MQ48" s="18"/>
      <c r="MR48" s="18"/>
      <c r="MS48" s="18"/>
      <c r="MT48" s="18"/>
      <c r="MU48" s="18"/>
      <c r="MV48" s="18"/>
      <c r="MW48" s="18"/>
      <c r="MX48" s="18"/>
      <c r="MY48" s="18"/>
      <c r="MZ48" s="18"/>
      <c r="NA48" s="18"/>
      <c r="NB48" s="18"/>
      <c r="NC48" s="18"/>
      <c r="ND48" s="18"/>
      <c r="NE48" s="18"/>
      <c r="NF48" s="18"/>
      <c r="NG48" s="18"/>
      <c r="NH48" s="18"/>
      <c r="NI48" s="18"/>
      <c r="NJ48" s="18"/>
      <c r="NK48" s="18"/>
      <c r="NL48" s="18"/>
      <c r="NM48" s="18"/>
      <c r="NN48" s="18"/>
      <c r="NO48" s="18"/>
      <c r="NP48" s="18"/>
      <c r="NQ48" s="18"/>
      <c r="NR48" s="18"/>
      <c r="NS48" s="18"/>
      <c r="NT48" s="18"/>
      <c r="NU48" s="18"/>
      <c r="NV48" s="18"/>
      <c r="NW48" s="18"/>
      <c r="NX48" s="18"/>
      <c r="NY48" s="18"/>
      <c r="NZ48" s="18"/>
      <c r="OA48" s="18"/>
      <c r="OB48" s="18"/>
      <c r="OC48" s="18"/>
      <c r="OD48" s="18"/>
      <c r="OE48" s="18"/>
      <c r="OF48" s="18"/>
      <c r="OG48" s="18"/>
      <c r="OH48" s="18"/>
      <c r="OI48" s="18"/>
      <c r="OJ48" s="18"/>
      <c r="OK48" s="18"/>
      <c r="OL48" s="18"/>
      <c r="OM48" s="18"/>
      <c r="ON48" s="18"/>
      <c r="OO48" s="18"/>
    </row>
    <row r="49" spans="1:405" s="25" customFormat="1" ht="30" customHeight="1" x14ac:dyDescent="0.25">
      <c r="A49" s="49" t="s">
        <v>71</v>
      </c>
      <c r="B49" s="87"/>
      <c r="C49" s="87"/>
      <c r="D49" s="87"/>
      <c r="E49" s="87"/>
      <c r="F49" s="17"/>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18"/>
      <c r="FC49" s="18"/>
      <c r="FD49" s="18"/>
      <c r="FE49" s="18"/>
      <c r="FF49" s="18"/>
      <c r="FG49" s="18"/>
      <c r="FH49" s="18"/>
      <c r="FI49" s="18"/>
      <c r="FJ49" s="18"/>
      <c r="FK49" s="18"/>
      <c r="FL49" s="18"/>
      <c r="FM49" s="18"/>
      <c r="FN49" s="18"/>
      <c r="FO49" s="18"/>
      <c r="FP49" s="18"/>
      <c r="FQ49" s="18"/>
      <c r="FR49" s="18"/>
      <c r="FS49" s="18"/>
      <c r="FT49" s="18"/>
      <c r="FU49" s="18"/>
      <c r="FV49" s="18"/>
      <c r="FW49" s="18"/>
      <c r="FX49" s="18"/>
      <c r="FY49" s="18"/>
      <c r="FZ49" s="18"/>
      <c r="GA49" s="18"/>
      <c r="GB49" s="18"/>
      <c r="GC49" s="18"/>
      <c r="GD49" s="18"/>
      <c r="GE49" s="18"/>
      <c r="GF49" s="18"/>
      <c r="GG49" s="18"/>
      <c r="GH49" s="18"/>
      <c r="GI49" s="18"/>
      <c r="GJ49" s="18"/>
      <c r="GK49" s="18"/>
      <c r="GL49" s="18"/>
      <c r="GM49" s="18"/>
      <c r="GN49" s="18"/>
      <c r="GO49" s="18"/>
      <c r="GP49" s="18"/>
      <c r="GQ49" s="18"/>
      <c r="GR49" s="18"/>
      <c r="GS49" s="18"/>
      <c r="GT49" s="18"/>
      <c r="GU49" s="18"/>
      <c r="GV49" s="18"/>
      <c r="GW49" s="18"/>
      <c r="GX49" s="18"/>
      <c r="GY49" s="18"/>
      <c r="GZ49" s="18"/>
      <c r="HA49" s="18"/>
      <c r="HB49" s="18"/>
      <c r="HC49" s="18"/>
      <c r="HD49" s="18"/>
      <c r="HE49" s="18"/>
      <c r="HF49" s="18"/>
      <c r="HG49" s="18"/>
      <c r="HH49" s="18"/>
      <c r="HI49" s="18"/>
      <c r="HJ49" s="18"/>
      <c r="HK49" s="18"/>
      <c r="HL49" s="18"/>
      <c r="HM49" s="18"/>
      <c r="HN49" s="18"/>
      <c r="HO49" s="18"/>
      <c r="HP49" s="18"/>
      <c r="HQ49" s="18"/>
      <c r="HR49" s="18"/>
      <c r="HS49" s="18"/>
      <c r="HT49" s="18"/>
      <c r="HU49" s="18"/>
      <c r="HV49" s="18"/>
      <c r="HW49" s="18"/>
      <c r="HX49" s="18"/>
      <c r="HY49" s="18"/>
      <c r="HZ49" s="18"/>
      <c r="IA49" s="18"/>
      <c r="IB49" s="18"/>
      <c r="IC49" s="18"/>
      <c r="ID49" s="18"/>
      <c r="IE49" s="18"/>
      <c r="IF49" s="18"/>
      <c r="IG49" s="18"/>
      <c r="IH49" s="18"/>
      <c r="II49" s="18"/>
      <c r="IJ49" s="18"/>
      <c r="IK49" s="18"/>
      <c r="IL49" s="18"/>
      <c r="IM49" s="18"/>
      <c r="IN49" s="18"/>
      <c r="IO49" s="18"/>
      <c r="IP49" s="18"/>
      <c r="IQ49" s="18"/>
      <c r="IR49" s="18"/>
      <c r="IS49" s="18"/>
      <c r="IT49" s="18"/>
      <c r="IU49" s="18"/>
      <c r="IV49" s="18"/>
      <c r="IW49" s="18"/>
      <c r="IX49" s="18"/>
      <c r="IY49" s="18"/>
      <c r="IZ49" s="18"/>
      <c r="JA49" s="18"/>
      <c r="JB49" s="18"/>
      <c r="JC49" s="18"/>
      <c r="JD49" s="18"/>
      <c r="JE49" s="18"/>
      <c r="JF49" s="18"/>
      <c r="JG49" s="18"/>
      <c r="JH49" s="18"/>
      <c r="JI49" s="18"/>
      <c r="JJ49" s="18"/>
      <c r="JK49" s="18"/>
      <c r="JL49" s="18"/>
      <c r="JM49" s="18"/>
      <c r="JN49" s="18"/>
      <c r="JO49" s="18"/>
      <c r="JP49" s="18"/>
      <c r="JQ49" s="18"/>
      <c r="JR49" s="18"/>
      <c r="JS49" s="18"/>
      <c r="JT49" s="18"/>
      <c r="JU49" s="18"/>
      <c r="JV49" s="18"/>
      <c r="JW49" s="18"/>
      <c r="JX49" s="18"/>
      <c r="JY49" s="18"/>
      <c r="JZ49" s="18"/>
      <c r="KA49" s="18"/>
      <c r="KB49" s="18"/>
      <c r="KC49" s="18"/>
      <c r="KD49" s="18"/>
      <c r="KE49" s="18"/>
      <c r="KF49" s="18"/>
      <c r="KG49" s="18"/>
      <c r="KH49" s="18"/>
      <c r="KI49" s="18"/>
      <c r="KJ49" s="18"/>
      <c r="KK49" s="18"/>
      <c r="KL49" s="18"/>
      <c r="KM49" s="18"/>
      <c r="KN49" s="18"/>
      <c r="KO49" s="18"/>
      <c r="KP49" s="18"/>
      <c r="KQ49" s="18"/>
      <c r="KR49" s="18"/>
      <c r="KS49" s="18"/>
      <c r="KT49" s="18"/>
      <c r="KU49" s="18"/>
      <c r="KV49" s="18"/>
      <c r="KW49" s="18"/>
      <c r="KX49" s="18"/>
      <c r="KY49" s="18"/>
      <c r="KZ49" s="18"/>
      <c r="LA49" s="18"/>
      <c r="LB49" s="18"/>
      <c r="LC49" s="18"/>
      <c r="LD49" s="18"/>
      <c r="LE49" s="18"/>
      <c r="LF49" s="18"/>
      <c r="LG49" s="18"/>
      <c r="LH49" s="18"/>
      <c r="LI49" s="18"/>
      <c r="LJ49" s="18"/>
      <c r="LK49" s="18"/>
      <c r="LL49" s="18"/>
      <c r="LM49" s="18"/>
      <c r="LN49" s="18"/>
      <c r="LO49" s="18"/>
      <c r="LP49" s="18"/>
      <c r="LQ49" s="18"/>
      <c r="LR49" s="18"/>
      <c r="LS49" s="18"/>
      <c r="LT49" s="18"/>
      <c r="LU49" s="18"/>
      <c r="LV49" s="18"/>
      <c r="LW49" s="18"/>
      <c r="LX49" s="18"/>
      <c r="LY49" s="18"/>
      <c r="LZ49" s="18"/>
      <c r="MA49" s="18"/>
      <c r="MB49" s="18"/>
      <c r="MC49" s="18"/>
      <c r="MD49" s="18"/>
      <c r="ME49" s="18"/>
      <c r="MF49" s="18"/>
      <c r="MG49" s="18"/>
      <c r="MH49" s="18"/>
      <c r="MI49" s="18"/>
      <c r="MJ49" s="18"/>
      <c r="MK49" s="18"/>
      <c r="ML49" s="18"/>
      <c r="MM49" s="18"/>
      <c r="MN49" s="18"/>
      <c r="MO49" s="18"/>
      <c r="MP49" s="18"/>
      <c r="MQ49" s="18"/>
      <c r="MR49" s="18"/>
      <c r="MS49" s="18"/>
      <c r="MT49" s="18"/>
      <c r="MU49" s="18"/>
      <c r="MV49" s="18"/>
      <c r="MW49" s="18"/>
      <c r="MX49" s="18"/>
      <c r="MY49" s="18"/>
      <c r="MZ49" s="18"/>
      <c r="NA49" s="18"/>
      <c r="NB49" s="18"/>
      <c r="NC49" s="18"/>
      <c r="ND49" s="18"/>
      <c r="NE49" s="18"/>
      <c r="NF49" s="18"/>
      <c r="NG49" s="18"/>
      <c r="NH49" s="18"/>
      <c r="NI49" s="18"/>
      <c r="NJ49" s="18"/>
      <c r="NK49" s="18"/>
      <c r="NL49" s="18"/>
      <c r="NM49" s="18"/>
      <c r="NN49" s="18"/>
      <c r="NO49" s="18"/>
      <c r="NP49" s="18"/>
      <c r="NQ49" s="18"/>
      <c r="NR49" s="18"/>
      <c r="NS49" s="18"/>
      <c r="NT49" s="18"/>
      <c r="NU49" s="18"/>
      <c r="NV49" s="18"/>
      <c r="NW49" s="18"/>
      <c r="NX49" s="18"/>
      <c r="NY49" s="18"/>
      <c r="NZ49" s="18"/>
      <c r="OA49" s="18"/>
      <c r="OB49" s="18"/>
      <c r="OC49" s="18"/>
      <c r="OD49" s="18"/>
      <c r="OE49" s="18"/>
      <c r="OF49" s="18"/>
      <c r="OG49" s="18"/>
      <c r="OH49" s="18"/>
      <c r="OI49" s="18"/>
      <c r="OJ49" s="18"/>
      <c r="OK49" s="18"/>
      <c r="OL49" s="18"/>
      <c r="OM49" s="18"/>
      <c r="ON49" s="18"/>
      <c r="OO49" s="18"/>
    </row>
    <row r="50" spans="1:405" s="24" customFormat="1" ht="38.25" customHeight="1" x14ac:dyDescent="0.25">
      <c r="A50" s="49" t="s">
        <v>40</v>
      </c>
      <c r="B50" s="87"/>
      <c r="C50" s="87"/>
      <c r="D50" s="88"/>
      <c r="E50" s="88"/>
      <c r="F50" s="22"/>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c r="IV50" s="23"/>
      <c r="IW50" s="23"/>
      <c r="IX50" s="23"/>
      <c r="IY50" s="23"/>
      <c r="IZ50" s="23"/>
      <c r="JA50" s="23"/>
      <c r="JB50" s="23"/>
      <c r="JC50" s="23"/>
      <c r="JD50" s="23"/>
      <c r="JE50" s="23"/>
      <c r="JF50" s="23"/>
      <c r="JG50" s="23"/>
      <c r="JH50" s="23"/>
      <c r="JI50" s="23"/>
      <c r="JJ50" s="23"/>
      <c r="JK50" s="23"/>
      <c r="JL50" s="23"/>
      <c r="JM50" s="23"/>
      <c r="JN50" s="23"/>
      <c r="JO50" s="23"/>
      <c r="JP50" s="23"/>
      <c r="JQ50" s="23"/>
      <c r="JR50" s="23"/>
      <c r="JS50" s="23"/>
      <c r="JT50" s="23"/>
      <c r="JU50" s="23"/>
      <c r="JV50" s="23"/>
      <c r="JW50" s="23"/>
      <c r="JX50" s="23"/>
      <c r="JY50" s="23"/>
      <c r="JZ50" s="23"/>
      <c r="KA50" s="23"/>
      <c r="KB50" s="23"/>
      <c r="KC50" s="23"/>
      <c r="KD50" s="23"/>
      <c r="KE50" s="23"/>
      <c r="KF50" s="23"/>
      <c r="KG50" s="23"/>
      <c r="KH50" s="23"/>
      <c r="KI50" s="23"/>
      <c r="KJ50" s="23"/>
      <c r="KK50" s="23"/>
      <c r="KL50" s="23"/>
      <c r="KM50" s="23"/>
      <c r="KN50" s="23"/>
      <c r="KO50" s="23"/>
      <c r="KP50" s="23"/>
      <c r="KQ50" s="23"/>
      <c r="KR50" s="23"/>
      <c r="KS50" s="23"/>
      <c r="KT50" s="23"/>
      <c r="KU50" s="23"/>
      <c r="KV50" s="23"/>
      <c r="KW50" s="23"/>
      <c r="KX50" s="23"/>
      <c r="KY50" s="23"/>
      <c r="KZ50" s="23"/>
      <c r="LA50" s="23"/>
      <c r="LB50" s="23"/>
      <c r="LC50" s="23"/>
      <c r="LD50" s="23"/>
      <c r="LE50" s="23"/>
      <c r="LF50" s="23"/>
      <c r="LG50" s="23"/>
      <c r="LH50" s="23"/>
      <c r="LI50" s="23"/>
      <c r="LJ50" s="23"/>
      <c r="LK50" s="23"/>
      <c r="LL50" s="23"/>
      <c r="LM50" s="23"/>
      <c r="LN50" s="23"/>
      <c r="LO50" s="23"/>
      <c r="LP50" s="23"/>
      <c r="LQ50" s="23"/>
      <c r="LR50" s="23"/>
      <c r="LS50" s="23"/>
      <c r="LT50" s="23"/>
      <c r="LU50" s="23"/>
      <c r="LV50" s="23"/>
      <c r="LW50" s="23"/>
      <c r="LX50" s="23"/>
      <c r="LY50" s="23"/>
      <c r="LZ50" s="23"/>
      <c r="MA50" s="23"/>
      <c r="MB50" s="23"/>
      <c r="MC50" s="23"/>
      <c r="MD50" s="23"/>
      <c r="ME50" s="23"/>
      <c r="MF50" s="23"/>
      <c r="MG50" s="23"/>
      <c r="MH50" s="23"/>
      <c r="MI50" s="23"/>
      <c r="MJ50" s="23"/>
      <c r="MK50" s="23"/>
      <c r="ML50" s="23"/>
      <c r="MM50" s="23"/>
      <c r="MN50" s="23"/>
      <c r="MO50" s="23"/>
      <c r="MP50" s="23"/>
      <c r="MQ50" s="23"/>
      <c r="MR50" s="23"/>
      <c r="MS50" s="23"/>
      <c r="MT50" s="23"/>
      <c r="MU50" s="23"/>
      <c r="MV50" s="23"/>
      <c r="MW50" s="23"/>
      <c r="MX50" s="23"/>
      <c r="MY50" s="23"/>
      <c r="MZ50" s="23"/>
      <c r="NA50" s="23"/>
      <c r="NB50" s="23"/>
      <c r="NC50" s="23"/>
      <c r="ND50" s="23"/>
      <c r="NE50" s="23"/>
      <c r="NF50" s="23"/>
      <c r="NG50" s="23"/>
      <c r="NH50" s="23"/>
      <c r="NI50" s="23"/>
      <c r="NJ50" s="23"/>
      <c r="NK50" s="23"/>
      <c r="NL50" s="23"/>
      <c r="NM50" s="23"/>
      <c r="NN50" s="23"/>
      <c r="NO50" s="23"/>
      <c r="NP50" s="23"/>
      <c r="NQ50" s="23"/>
      <c r="NR50" s="23"/>
      <c r="NS50" s="23"/>
      <c r="NT50" s="23"/>
      <c r="NU50" s="23"/>
      <c r="NV50" s="23"/>
      <c r="NW50" s="23"/>
      <c r="NX50" s="23"/>
      <c r="NY50" s="23"/>
      <c r="NZ50" s="23"/>
      <c r="OA50" s="23"/>
      <c r="OB50" s="23"/>
      <c r="OC50" s="23"/>
      <c r="OD50" s="23"/>
      <c r="OE50" s="23"/>
      <c r="OF50" s="23"/>
      <c r="OG50" s="23"/>
      <c r="OH50" s="23"/>
      <c r="OI50" s="23"/>
      <c r="OJ50" s="23"/>
      <c r="OK50" s="23"/>
      <c r="OL50" s="23"/>
      <c r="OM50" s="23"/>
      <c r="ON50" s="23"/>
      <c r="OO50" s="23"/>
    </row>
    <row r="51" spans="1:405" s="24" customFormat="1" ht="38.25" customHeight="1" x14ac:dyDescent="0.25">
      <c r="A51" s="49" t="s">
        <v>38</v>
      </c>
      <c r="B51" s="87"/>
      <c r="C51" s="87"/>
      <c r="D51" s="88"/>
      <c r="E51" s="88"/>
      <c r="F51" s="22"/>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c r="IV51" s="23"/>
      <c r="IW51" s="23"/>
      <c r="IX51" s="23"/>
      <c r="IY51" s="23"/>
      <c r="IZ51" s="23"/>
      <c r="JA51" s="23"/>
      <c r="JB51" s="23"/>
      <c r="JC51" s="23"/>
      <c r="JD51" s="23"/>
      <c r="JE51" s="23"/>
      <c r="JF51" s="23"/>
      <c r="JG51" s="23"/>
      <c r="JH51" s="23"/>
      <c r="JI51" s="23"/>
      <c r="JJ51" s="23"/>
      <c r="JK51" s="23"/>
      <c r="JL51" s="23"/>
      <c r="JM51" s="23"/>
      <c r="JN51" s="23"/>
      <c r="JO51" s="23"/>
      <c r="JP51" s="23"/>
      <c r="JQ51" s="23"/>
      <c r="JR51" s="23"/>
      <c r="JS51" s="23"/>
      <c r="JT51" s="23"/>
      <c r="JU51" s="23"/>
      <c r="JV51" s="23"/>
      <c r="JW51" s="23"/>
      <c r="JX51" s="23"/>
      <c r="JY51" s="23"/>
      <c r="JZ51" s="23"/>
      <c r="KA51" s="23"/>
      <c r="KB51" s="23"/>
      <c r="KC51" s="23"/>
      <c r="KD51" s="23"/>
      <c r="KE51" s="23"/>
      <c r="KF51" s="23"/>
      <c r="KG51" s="23"/>
      <c r="KH51" s="23"/>
      <c r="KI51" s="23"/>
      <c r="KJ51" s="23"/>
      <c r="KK51" s="23"/>
      <c r="KL51" s="23"/>
      <c r="KM51" s="23"/>
      <c r="KN51" s="23"/>
      <c r="KO51" s="23"/>
      <c r="KP51" s="23"/>
      <c r="KQ51" s="23"/>
      <c r="KR51" s="23"/>
      <c r="KS51" s="23"/>
      <c r="KT51" s="23"/>
      <c r="KU51" s="23"/>
      <c r="KV51" s="23"/>
      <c r="KW51" s="23"/>
      <c r="KX51" s="23"/>
      <c r="KY51" s="23"/>
      <c r="KZ51" s="23"/>
      <c r="LA51" s="23"/>
      <c r="LB51" s="23"/>
      <c r="LC51" s="23"/>
      <c r="LD51" s="23"/>
      <c r="LE51" s="23"/>
      <c r="LF51" s="23"/>
      <c r="LG51" s="23"/>
      <c r="LH51" s="23"/>
      <c r="LI51" s="23"/>
      <c r="LJ51" s="23"/>
      <c r="LK51" s="23"/>
      <c r="LL51" s="23"/>
      <c r="LM51" s="23"/>
      <c r="LN51" s="23"/>
      <c r="LO51" s="23"/>
      <c r="LP51" s="23"/>
      <c r="LQ51" s="23"/>
      <c r="LR51" s="23"/>
      <c r="LS51" s="23"/>
      <c r="LT51" s="23"/>
      <c r="LU51" s="23"/>
      <c r="LV51" s="23"/>
      <c r="LW51" s="23"/>
      <c r="LX51" s="23"/>
      <c r="LY51" s="23"/>
      <c r="LZ51" s="23"/>
      <c r="MA51" s="23"/>
      <c r="MB51" s="23"/>
      <c r="MC51" s="23"/>
      <c r="MD51" s="23"/>
      <c r="ME51" s="23"/>
      <c r="MF51" s="23"/>
      <c r="MG51" s="23"/>
      <c r="MH51" s="23"/>
      <c r="MI51" s="23"/>
      <c r="MJ51" s="23"/>
      <c r="MK51" s="23"/>
      <c r="ML51" s="23"/>
      <c r="MM51" s="23"/>
      <c r="MN51" s="23"/>
      <c r="MO51" s="23"/>
      <c r="MP51" s="23"/>
      <c r="MQ51" s="23"/>
      <c r="MR51" s="23"/>
      <c r="MS51" s="23"/>
      <c r="MT51" s="23"/>
      <c r="MU51" s="23"/>
      <c r="MV51" s="23"/>
      <c r="MW51" s="23"/>
      <c r="MX51" s="23"/>
      <c r="MY51" s="23"/>
      <c r="MZ51" s="23"/>
      <c r="NA51" s="23"/>
      <c r="NB51" s="23"/>
      <c r="NC51" s="23"/>
      <c r="ND51" s="23"/>
      <c r="NE51" s="23"/>
      <c r="NF51" s="23"/>
      <c r="NG51" s="23"/>
      <c r="NH51" s="23"/>
      <c r="NI51" s="23"/>
      <c r="NJ51" s="23"/>
      <c r="NK51" s="23"/>
      <c r="NL51" s="23"/>
      <c r="NM51" s="23"/>
      <c r="NN51" s="23"/>
      <c r="NO51" s="23"/>
      <c r="NP51" s="23"/>
      <c r="NQ51" s="23"/>
      <c r="NR51" s="23"/>
      <c r="NS51" s="23"/>
      <c r="NT51" s="23"/>
      <c r="NU51" s="23"/>
      <c r="NV51" s="23"/>
      <c r="NW51" s="23"/>
      <c r="NX51" s="23"/>
      <c r="NY51" s="23"/>
      <c r="NZ51" s="23"/>
      <c r="OA51" s="23"/>
      <c r="OB51" s="23"/>
      <c r="OC51" s="23"/>
      <c r="OD51" s="23"/>
      <c r="OE51" s="23"/>
      <c r="OF51" s="23"/>
      <c r="OG51" s="23"/>
      <c r="OH51" s="23"/>
      <c r="OI51" s="23"/>
      <c r="OJ51" s="23"/>
      <c r="OK51" s="23"/>
      <c r="OL51" s="23"/>
      <c r="OM51" s="23"/>
      <c r="ON51" s="23"/>
      <c r="OO51" s="23"/>
    </row>
    <row r="52" spans="1:405" s="24" customFormat="1" ht="32.25" customHeight="1" x14ac:dyDescent="0.25">
      <c r="A52" s="49" t="s">
        <v>39</v>
      </c>
      <c r="B52" s="87"/>
      <c r="C52" s="87"/>
      <c r="D52" s="88"/>
      <c r="E52" s="88"/>
      <c r="F52" s="22"/>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c r="IV52" s="23"/>
      <c r="IW52" s="23"/>
      <c r="IX52" s="23"/>
      <c r="IY52" s="23"/>
      <c r="IZ52" s="23"/>
      <c r="JA52" s="23"/>
      <c r="JB52" s="23"/>
      <c r="JC52" s="23"/>
      <c r="JD52" s="23"/>
      <c r="JE52" s="23"/>
      <c r="JF52" s="23"/>
      <c r="JG52" s="23"/>
      <c r="JH52" s="23"/>
      <c r="JI52" s="23"/>
      <c r="JJ52" s="23"/>
      <c r="JK52" s="23"/>
      <c r="JL52" s="23"/>
      <c r="JM52" s="23"/>
      <c r="JN52" s="23"/>
      <c r="JO52" s="23"/>
      <c r="JP52" s="23"/>
      <c r="JQ52" s="23"/>
      <c r="JR52" s="23"/>
      <c r="JS52" s="23"/>
      <c r="JT52" s="23"/>
      <c r="JU52" s="23"/>
      <c r="JV52" s="23"/>
      <c r="JW52" s="23"/>
      <c r="JX52" s="23"/>
      <c r="JY52" s="23"/>
      <c r="JZ52" s="23"/>
      <c r="KA52" s="23"/>
      <c r="KB52" s="23"/>
      <c r="KC52" s="23"/>
      <c r="KD52" s="23"/>
      <c r="KE52" s="23"/>
      <c r="KF52" s="23"/>
      <c r="KG52" s="23"/>
      <c r="KH52" s="23"/>
      <c r="KI52" s="23"/>
      <c r="KJ52" s="23"/>
      <c r="KK52" s="23"/>
      <c r="KL52" s="23"/>
      <c r="KM52" s="23"/>
      <c r="KN52" s="23"/>
      <c r="KO52" s="23"/>
      <c r="KP52" s="23"/>
      <c r="KQ52" s="23"/>
      <c r="KR52" s="23"/>
      <c r="KS52" s="23"/>
      <c r="KT52" s="23"/>
      <c r="KU52" s="23"/>
      <c r="KV52" s="23"/>
      <c r="KW52" s="23"/>
      <c r="KX52" s="23"/>
      <c r="KY52" s="23"/>
      <c r="KZ52" s="23"/>
      <c r="LA52" s="23"/>
      <c r="LB52" s="23"/>
      <c r="LC52" s="23"/>
      <c r="LD52" s="23"/>
      <c r="LE52" s="23"/>
      <c r="LF52" s="23"/>
      <c r="LG52" s="23"/>
      <c r="LH52" s="23"/>
      <c r="LI52" s="23"/>
      <c r="LJ52" s="23"/>
      <c r="LK52" s="23"/>
      <c r="LL52" s="23"/>
      <c r="LM52" s="23"/>
      <c r="LN52" s="23"/>
      <c r="LO52" s="23"/>
      <c r="LP52" s="23"/>
      <c r="LQ52" s="23"/>
      <c r="LR52" s="23"/>
      <c r="LS52" s="23"/>
      <c r="LT52" s="23"/>
      <c r="LU52" s="23"/>
      <c r="LV52" s="23"/>
      <c r="LW52" s="23"/>
      <c r="LX52" s="23"/>
      <c r="LY52" s="23"/>
      <c r="LZ52" s="23"/>
      <c r="MA52" s="23"/>
      <c r="MB52" s="23"/>
      <c r="MC52" s="23"/>
      <c r="MD52" s="23"/>
      <c r="ME52" s="23"/>
      <c r="MF52" s="23"/>
      <c r="MG52" s="23"/>
      <c r="MH52" s="23"/>
      <c r="MI52" s="23"/>
      <c r="MJ52" s="23"/>
      <c r="MK52" s="23"/>
      <c r="ML52" s="23"/>
      <c r="MM52" s="23"/>
      <c r="MN52" s="23"/>
      <c r="MO52" s="23"/>
      <c r="MP52" s="23"/>
      <c r="MQ52" s="23"/>
      <c r="MR52" s="23"/>
      <c r="MS52" s="23"/>
      <c r="MT52" s="23"/>
      <c r="MU52" s="23"/>
      <c r="MV52" s="23"/>
      <c r="MW52" s="23"/>
      <c r="MX52" s="23"/>
      <c r="MY52" s="23"/>
      <c r="MZ52" s="23"/>
      <c r="NA52" s="23"/>
      <c r="NB52" s="23"/>
      <c r="NC52" s="23"/>
      <c r="ND52" s="23"/>
      <c r="NE52" s="23"/>
      <c r="NF52" s="23"/>
      <c r="NG52" s="23"/>
      <c r="NH52" s="23"/>
      <c r="NI52" s="23"/>
      <c r="NJ52" s="23"/>
      <c r="NK52" s="23"/>
      <c r="NL52" s="23"/>
      <c r="NM52" s="23"/>
      <c r="NN52" s="23"/>
      <c r="NO52" s="23"/>
      <c r="NP52" s="23"/>
      <c r="NQ52" s="23"/>
      <c r="NR52" s="23"/>
      <c r="NS52" s="23"/>
      <c r="NT52" s="23"/>
      <c r="NU52" s="23"/>
      <c r="NV52" s="23"/>
      <c r="NW52" s="23"/>
      <c r="NX52" s="23"/>
      <c r="NY52" s="23"/>
      <c r="NZ52" s="23"/>
      <c r="OA52" s="23"/>
      <c r="OB52" s="23"/>
      <c r="OC52" s="23"/>
      <c r="OD52" s="23"/>
      <c r="OE52" s="23"/>
      <c r="OF52" s="23"/>
      <c r="OG52" s="23"/>
      <c r="OH52" s="23"/>
      <c r="OI52" s="23"/>
      <c r="OJ52" s="23"/>
      <c r="OK52" s="23"/>
      <c r="OL52" s="23"/>
      <c r="OM52" s="23"/>
      <c r="ON52" s="23"/>
      <c r="OO52" s="23"/>
    </row>
    <row r="53" spans="1:405" s="24" customFormat="1" ht="33" customHeight="1" x14ac:dyDescent="0.25">
      <c r="A53" s="51" t="s">
        <v>111</v>
      </c>
      <c r="B53" s="87"/>
      <c r="C53" s="87"/>
      <c r="D53" s="87"/>
      <c r="E53" s="87"/>
      <c r="F53" s="22"/>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c r="IV53" s="23"/>
      <c r="IW53" s="23"/>
      <c r="IX53" s="23"/>
      <c r="IY53" s="23"/>
      <c r="IZ53" s="23"/>
      <c r="JA53" s="23"/>
      <c r="JB53" s="23"/>
      <c r="JC53" s="23"/>
      <c r="JD53" s="23"/>
      <c r="JE53" s="23"/>
      <c r="JF53" s="23"/>
      <c r="JG53" s="23"/>
      <c r="JH53" s="23"/>
      <c r="JI53" s="23"/>
      <c r="JJ53" s="23"/>
      <c r="JK53" s="23"/>
      <c r="JL53" s="23"/>
      <c r="JM53" s="23"/>
      <c r="JN53" s="23"/>
      <c r="JO53" s="23"/>
      <c r="JP53" s="23"/>
      <c r="JQ53" s="23"/>
      <c r="JR53" s="23"/>
      <c r="JS53" s="23"/>
      <c r="JT53" s="23"/>
      <c r="JU53" s="23"/>
      <c r="JV53" s="23"/>
      <c r="JW53" s="23"/>
      <c r="JX53" s="23"/>
      <c r="JY53" s="23"/>
      <c r="JZ53" s="23"/>
      <c r="KA53" s="23"/>
      <c r="KB53" s="23"/>
      <c r="KC53" s="23"/>
      <c r="KD53" s="23"/>
      <c r="KE53" s="23"/>
      <c r="KF53" s="23"/>
      <c r="KG53" s="23"/>
      <c r="KH53" s="23"/>
      <c r="KI53" s="23"/>
      <c r="KJ53" s="23"/>
      <c r="KK53" s="23"/>
      <c r="KL53" s="23"/>
      <c r="KM53" s="23"/>
      <c r="KN53" s="23"/>
      <c r="KO53" s="23"/>
      <c r="KP53" s="23"/>
      <c r="KQ53" s="23"/>
      <c r="KR53" s="23"/>
      <c r="KS53" s="23"/>
      <c r="KT53" s="23"/>
      <c r="KU53" s="23"/>
      <c r="KV53" s="23"/>
      <c r="KW53" s="23"/>
      <c r="KX53" s="23"/>
      <c r="KY53" s="23"/>
      <c r="KZ53" s="23"/>
      <c r="LA53" s="23"/>
      <c r="LB53" s="23"/>
      <c r="LC53" s="23"/>
      <c r="LD53" s="23"/>
      <c r="LE53" s="23"/>
      <c r="LF53" s="23"/>
      <c r="LG53" s="23"/>
      <c r="LH53" s="23"/>
      <c r="LI53" s="23"/>
      <c r="LJ53" s="23"/>
      <c r="LK53" s="23"/>
      <c r="LL53" s="23"/>
      <c r="LM53" s="23"/>
      <c r="LN53" s="23"/>
      <c r="LO53" s="23"/>
      <c r="LP53" s="23"/>
      <c r="LQ53" s="23"/>
      <c r="LR53" s="23"/>
      <c r="LS53" s="23"/>
      <c r="LT53" s="23"/>
      <c r="LU53" s="23"/>
      <c r="LV53" s="23"/>
      <c r="LW53" s="23"/>
      <c r="LX53" s="23"/>
      <c r="LY53" s="23"/>
      <c r="LZ53" s="23"/>
      <c r="MA53" s="23"/>
      <c r="MB53" s="23"/>
      <c r="MC53" s="23"/>
      <c r="MD53" s="23"/>
      <c r="ME53" s="23"/>
      <c r="MF53" s="23"/>
      <c r="MG53" s="23"/>
      <c r="MH53" s="23"/>
      <c r="MI53" s="23"/>
      <c r="MJ53" s="23"/>
      <c r="MK53" s="23"/>
      <c r="ML53" s="23"/>
      <c r="MM53" s="23"/>
      <c r="MN53" s="23"/>
      <c r="MO53" s="23"/>
      <c r="MP53" s="23"/>
      <c r="MQ53" s="23"/>
      <c r="MR53" s="23"/>
      <c r="MS53" s="23"/>
      <c r="MT53" s="23"/>
      <c r="MU53" s="23"/>
      <c r="MV53" s="23"/>
      <c r="MW53" s="23"/>
      <c r="MX53" s="23"/>
      <c r="MY53" s="23"/>
      <c r="MZ53" s="23"/>
      <c r="NA53" s="23"/>
      <c r="NB53" s="23"/>
      <c r="NC53" s="23"/>
      <c r="ND53" s="23"/>
      <c r="NE53" s="23"/>
      <c r="NF53" s="23"/>
      <c r="NG53" s="23"/>
      <c r="NH53" s="23"/>
      <c r="NI53" s="23"/>
      <c r="NJ53" s="23"/>
      <c r="NK53" s="23"/>
      <c r="NL53" s="23"/>
      <c r="NM53" s="23"/>
      <c r="NN53" s="23"/>
      <c r="NO53" s="23"/>
      <c r="NP53" s="23"/>
      <c r="NQ53" s="23"/>
      <c r="NR53" s="23"/>
      <c r="NS53" s="23"/>
      <c r="NT53" s="23"/>
      <c r="NU53" s="23"/>
      <c r="NV53" s="23"/>
      <c r="NW53" s="23"/>
      <c r="NX53" s="23"/>
      <c r="NY53" s="23"/>
      <c r="NZ53" s="23"/>
      <c r="OA53" s="23"/>
      <c r="OB53" s="23"/>
      <c r="OC53" s="23"/>
      <c r="OD53" s="23"/>
      <c r="OE53" s="23"/>
      <c r="OF53" s="23"/>
      <c r="OG53" s="23"/>
      <c r="OH53" s="23"/>
      <c r="OI53" s="23"/>
      <c r="OJ53" s="23"/>
      <c r="OK53" s="23"/>
      <c r="OL53" s="23"/>
      <c r="OM53" s="23"/>
      <c r="ON53" s="23"/>
      <c r="OO53" s="23"/>
    </row>
    <row r="54" spans="1:405" ht="31.5" x14ac:dyDescent="0.4">
      <c r="A54" s="49" t="s">
        <v>36</v>
      </c>
      <c r="B54" s="91"/>
      <c r="C54" s="91"/>
      <c r="D54" s="91"/>
      <c r="E54" s="92"/>
    </row>
    <row r="55" spans="1:405" ht="31.5" x14ac:dyDescent="0.4">
      <c r="A55" s="49" t="s">
        <v>37</v>
      </c>
      <c r="B55" s="91"/>
      <c r="C55" s="91"/>
      <c r="D55" s="91"/>
      <c r="E55" s="92"/>
    </row>
    <row r="56" spans="1:405" ht="31.5" x14ac:dyDescent="0.4">
      <c r="A56" s="42" t="s">
        <v>41</v>
      </c>
      <c r="B56" s="91"/>
      <c r="C56" s="91"/>
      <c r="D56" s="91"/>
      <c r="E56" s="92"/>
    </row>
    <row r="57" spans="1:405" ht="31.5" x14ac:dyDescent="0.4">
      <c r="A57" s="42" t="s">
        <v>106</v>
      </c>
      <c r="B57" s="91"/>
      <c r="C57" s="91"/>
      <c r="D57" s="91"/>
      <c r="E57" s="92"/>
    </row>
  </sheetData>
  <mergeCells count="2">
    <mergeCell ref="B1:E1"/>
    <mergeCell ref="B4:C4"/>
  </mergeCells>
  <printOptions horizontalCentered="1" verticalCentered="1"/>
  <pageMargins left="3.937007874015748E-2" right="3.937007874015748E-2" top="0.15748031496062992" bottom="0.15748031496062992" header="0.11811023622047245" footer="0.11811023622047245"/>
  <pageSetup paperSize="9" scale="34" orientation="portrait" r:id="rId1"/>
  <rowBreaks count="1" manualBreakCount="1">
    <brk id="24"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O59"/>
  <sheetViews>
    <sheetView zoomScale="80" zoomScaleNormal="80" workbookViewId="0">
      <selection activeCell="B52" sqref="B52"/>
    </sheetView>
  </sheetViews>
  <sheetFormatPr baseColWidth="10" defaultRowHeight="15" x14ac:dyDescent="0.25"/>
  <cols>
    <col min="1" max="1" width="96" customWidth="1"/>
    <col min="2" max="2" width="182.85546875" customWidth="1"/>
  </cols>
  <sheetData>
    <row r="2" spans="1:402" s="1" customFormat="1" ht="39.950000000000003" customHeight="1" x14ac:dyDescent="0.4">
      <c r="A2" s="153" t="s">
        <v>17</v>
      </c>
      <c r="B2" s="153"/>
      <c r="C2"/>
      <c r="D2"/>
      <c r="E2"/>
      <c r="F2"/>
      <c r="G2"/>
      <c r="H2"/>
      <c r="I2"/>
      <c r="J2"/>
      <c r="K2"/>
      <c r="L2"/>
      <c r="M2"/>
      <c r="N2"/>
      <c r="O2"/>
      <c r="P2"/>
      <c r="Q2"/>
      <c r="R2"/>
      <c r="S2"/>
      <c r="T2"/>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c r="ME2" s="8"/>
      <c r="MF2" s="8"/>
      <c r="MG2" s="8"/>
      <c r="MH2" s="8"/>
      <c r="MI2" s="8"/>
      <c r="MJ2" s="8"/>
      <c r="MK2" s="8"/>
      <c r="ML2" s="8"/>
      <c r="MM2" s="8"/>
      <c r="MN2" s="8"/>
      <c r="MO2" s="8"/>
      <c r="MP2" s="8"/>
      <c r="MQ2" s="8"/>
      <c r="MR2" s="8"/>
      <c r="MS2" s="8"/>
      <c r="MT2" s="8"/>
      <c r="MU2" s="8"/>
      <c r="MV2" s="8"/>
      <c r="MW2" s="8"/>
      <c r="MX2" s="8"/>
      <c r="MY2" s="8"/>
      <c r="MZ2" s="8"/>
      <c r="NA2" s="8"/>
      <c r="NB2" s="8"/>
      <c r="NC2" s="8"/>
      <c r="ND2" s="8"/>
      <c r="NE2" s="8"/>
      <c r="NF2" s="8"/>
      <c r="NG2" s="8"/>
      <c r="NH2" s="8"/>
      <c r="NI2" s="8"/>
      <c r="NJ2" s="8"/>
      <c r="NK2" s="8"/>
      <c r="NL2" s="8"/>
      <c r="NM2" s="8"/>
      <c r="NN2" s="8"/>
      <c r="NO2" s="8"/>
      <c r="NP2" s="8"/>
      <c r="NQ2" s="8"/>
      <c r="NR2" s="8"/>
      <c r="NS2" s="8"/>
      <c r="NT2" s="8"/>
      <c r="NU2" s="8"/>
      <c r="NV2" s="8"/>
      <c r="NW2" s="8"/>
      <c r="NX2" s="8"/>
      <c r="NY2" s="8"/>
      <c r="NZ2" s="8"/>
      <c r="OA2" s="8"/>
      <c r="OB2" s="8"/>
      <c r="OC2" s="8"/>
      <c r="OD2" s="8"/>
      <c r="OE2" s="8"/>
      <c r="OF2" s="8"/>
      <c r="OG2" s="8"/>
      <c r="OH2" s="8"/>
      <c r="OI2" s="8"/>
      <c r="OJ2" s="8"/>
      <c r="OK2" s="8"/>
      <c r="OL2" s="8"/>
    </row>
    <row r="3" spans="1:402" s="1" customFormat="1" ht="32.25" customHeight="1" x14ac:dyDescent="0.4">
      <c r="A3" s="153"/>
      <c r="B3" s="153"/>
      <c r="C3"/>
      <c r="D3"/>
      <c r="E3"/>
      <c r="F3"/>
      <c r="G3"/>
      <c r="H3"/>
      <c r="I3"/>
      <c r="J3"/>
      <c r="K3"/>
      <c r="L3"/>
      <c r="M3"/>
      <c r="N3"/>
      <c r="O3"/>
      <c r="P3"/>
      <c r="Q3"/>
      <c r="R3"/>
      <c r="S3"/>
      <c r="T3"/>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c r="IY3" s="8"/>
      <c r="IZ3" s="8"/>
      <c r="JA3" s="8"/>
      <c r="JB3" s="8"/>
      <c r="JC3" s="8"/>
      <c r="JD3" s="8"/>
      <c r="JE3" s="8"/>
      <c r="JF3" s="8"/>
      <c r="JG3" s="8"/>
      <c r="JH3" s="8"/>
      <c r="JI3" s="8"/>
      <c r="JJ3" s="8"/>
      <c r="JK3" s="8"/>
      <c r="JL3" s="8"/>
      <c r="JM3" s="8"/>
      <c r="JN3" s="8"/>
      <c r="JO3" s="8"/>
      <c r="JP3" s="8"/>
      <c r="JQ3" s="8"/>
      <c r="JR3" s="8"/>
      <c r="JS3" s="8"/>
      <c r="JT3" s="8"/>
      <c r="JU3" s="8"/>
      <c r="JV3" s="8"/>
      <c r="JW3" s="8"/>
      <c r="JX3" s="8"/>
      <c r="JY3" s="8"/>
      <c r="JZ3" s="8"/>
      <c r="KA3" s="8"/>
      <c r="KB3" s="8"/>
      <c r="KC3" s="8"/>
      <c r="KD3" s="8"/>
      <c r="KE3" s="8"/>
      <c r="KF3" s="8"/>
      <c r="KG3" s="8"/>
      <c r="KH3" s="8"/>
      <c r="KI3" s="8"/>
      <c r="KJ3" s="8"/>
      <c r="KK3" s="8"/>
      <c r="KL3" s="8"/>
      <c r="KM3" s="8"/>
      <c r="KN3" s="8"/>
      <c r="KO3" s="8"/>
      <c r="KP3" s="8"/>
      <c r="KQ3" s="8"/>
      <c r="KR3" s="8"/>
      <c r="KS3" s="8"/>
      <c r="KT3" s="8"/>
      <c r="KU3" s="8"/>
      <c r="KV3" s="8"/>
      <c r="KW3" s="8"/>
      <c r="KX3" s="8"/>
      <c r="KY3" s="8"/>
      <c r="KZ3" s="8"/>
      <c r="LA3" s="8"/>
      <c r="LB3" s="8"/>
      <c r="LC3" s="8"/>
      <c r="LD3" s="8"/>
      <c r="LE3" s="8"/>
      <c r="LF3" s="8"/>
      <c r="LG3" s="8"/>
      <c r="LH3" s="8"/>
      <c r="LI3" s="8"/>
      <c r="LJ3" s="8"/>
      <c r="LK3" s="8"/>
      <c r="LL3" s="8"/>
      <c r="LM3" s="8"/>
      <c r="LN3" s="8"/>
      <c r="LO3" s="8"/>
      <c r="LP3" s="8"/>
      <c r="LQ3" s="8"/>
      <c r="LR3" s="8"/>
      <c r="LS3" s="8"/>
      <c r="LT3" s="8"/>
      <c r="LU3" s="8"/>
      <c r="LV3" s="8"/>
      <c r="LW3" s="8"/>
      <c r="LX3" s="8"/>
      <c r="LY3" s="8"/>
      <c r="LZ3" s="8"/>
      <c r="MA3" s="8"/>
      <c r="MB3" s="8"/>
      <c r="MC3" s="8"/>
      <c r="MD3" s="8"/>
      <c r="ME3" s="8"/>
      <c r="MF3" s="8"/>
      <c r="MG3" s="8"/>
      <c r="MH3" s="8"/>
      <c r="MI3" s="8"/>
      <c r="MJ3" s="8"/>
      <c r="MK3" s="8"/>
      <c r="ML3" s="8"/>
      <c r="MM3" s="8"/>
      <c r="MN3" s="8"/>
      <c r="MO3" s="8"/>
      <c r="MP3" s="8"/>
      <c r="MQ3" s="8"/>
      <c r="MR3" s="8"/>
      <c r="MS3" s="8"/>
      <c r="MT3" s="8"/>
      <c r="MU3" s="8"/>
      <c r="MV3" s="8"/>
      <c r="MW3" s="8"/>
      <c r="MX3" s="8"/>
      <c r="MY3" s="8"/>
      <c r="MZ3" s="8"/>
      <c r="NA3" s="8"/>
      <c r="NB3" s="8"/>
      <c r="NC3" s="8"/>
      <c r="ND3" s="8"/>
      <c r="NE3" s="8"/>
      <c r="NF3" s="8"/>
      <c r="NG3" s="8"/>
      <c r="NH3" s="8"/>
      <c r="NI3" s="8"/>
      <c r="NJ3" s="8"/>
      <c r="NK3" s="8"/>
      <c r="NL3" s="8"/>
      <c r="NM3" s="8"/>
      <c r="NN3" s="8"/>
      <c r="NO3" s="8"/>
      <c r="NP3" s="8"/>
      <c r="NQ3" s="8"/>
      <c r="NR3" s="8"/>
      <c r="NS3" s="8"/>
      <c r="NT3" s="8"/>
      <c r="NU3" s="8"/>
      <c r="NV3" s="8"/>
      <c r="NW3" s="8"/>
      <c r="NX3" s="8"/>
      <c r="NY3" s="8"/>
      <c r="NZ3" s="8"/>
      <c r="OA3" s="8"/>
      <c r="OB3" s="8"/>
      <c r="OC3" s="8"/>
      <c r="OD3" s="8"/>
      <c r="OE3" s="8"/>
      <c r="OF3" s="8"/>
      <c r="OG3" s="8"/>
      <c r="OH3" s="8"/>
      <c r="OI3" s="8"/>
      <c r="OJ3" s="8"/>
      <c r="OK3" s="8"/>
      <c r="OL3" s="8"/>
    </row>
    <row r="4" spans="1:402" x14ac:dyDescent="0.25">
      <c r="A4" s="53"/>
      <c r="B4" s="53"/>
      <c r="C4" s="53"/>
      <c r="D4" s="53"/>
      <c r="E4" s="53"/>
      <c r="F4" s="53"/>
      <c r="G4" s="53"/>
      <c r="H4" s="53"/>
      <c r="I4" s="53"/>
      <c r="J4" s="53"/>
      <c r="K4" s="53"/>
      <c r="L4" s="53"/>
      <c r="M4" s="53"/>
      <c r="N4" s="53"/>
      <c r="O4" s="53"/>
      <c r="P4" s="53"/>
      <c r="Q4" s="53"/>
      <c r="R4" s="53"/>
      <c r="S4" s="53"/>
      <c r="T4" s="53"/>
    </row>
    <row r="5" spans="1:402" ht="46.5" x14ac:dyDescent="0.25">
      <c r="A5" s="151" t="s">
        <v>0</v>
      </c>
      <c r="B5" s="151"/>
      <c r="C5" s="53"/>
      <c r="D5" s="53"/>
      <c r="E5" s="53"/>
      <c r="F5" s="53"/>
      <c r="G5" s="53"/>
      <c r="H5" s="53"/>
      <c r="I5" s="53"/>
      <c r="J5" s="53"/>
      <c r="K5" s="53"/>
      <c r="L5" s="53"/>
      <c r="M5" s="53"/>
      <c r="N5" s="53"/>
      <c r="O5" s="53"/>
      <c r="P5" s="53"/>
      <c r="Q5" s="53"/>
      <c r="R5" s="53"/>
      <c r="S5" s="53"/>
      <c r="T5" s="53"/>
    </row>
    <row r="6" spans="1:402" ht="36" x14ac:dyDescent="0.25">
      <c r="A6" s="152" t="s">
        <v>5</v>
      </c>
      <c r="B6" s="152"/>
      <c r="C6" s="53"/>
      <c r="D6" s="53"/>
      <c r="E6" s="53"/>
      <c r="F6" s="53"/>
      <c r="G6" s="53"/>
      <c r="H6" s="53"/>
      <c r="I6" s="53"/>
      <c r="J6" s="53"/>
      <c r="K6" s="53"/>
      <c r="L6" s="53"/>
      <c r="M6" s="53"/>
      <c r="N6" s="53"/>
      <c r="O6" s="53"/>
      <c r="P6" s="53"/>
      <c r="Q6" s="53"/>
      <c r="R6" s="53"/>
      <c r="S6" s="53"/>
      <c r="T6" s="53"/>
    </row>
    <row r="7" spans="1:402" ht="36" x14ac:dyDescent="0.55000000000000004">
      <c r="A7" s="36" t="s">
        <v>19</v>
      </c>
      <c r="B7" s="154" t="s">
        <v>96</v>
      </c>
      <c r="C7" s="53"/>
      <c r="D7" s="53"/>
      <c r="E7" s="53"/>
      <c r="F7" s="53"/>
      <c r="G7" s="53"/>
      <c r="H7" s="53"/>
      <c r="I7" s="53"/>
      <c r="J7" s="53"/>
      <c r="K7" s="53"/>
      <c r="L7" s="53"/>
      <c r="M7" s="53"/>
      <c r="N7" s="53"/>
      <c r="O7" s="53"/>
      <c r="P7" s="53"/>
      <c r="Q7" s="53"/>
      <c r="R7" s="53"/>
      <c r="S7" s="53"/>
      <c r="T7" s="53"/>
    </row>
    <row r="8" spans="1:402" ht="85.5" customHeight="1" x14ac:dyDescent="0.55000000000000004">
      <c r="A8" s="37" t="s">
        <v>90</v>
      </c>
      <c r="B8" s="154"/>
      <c r="C8" s="53"/>
      <c r="D8" s="53"/>
      <c r="E8" s="53"/>
      <c r="F8" s="53"/>
      <c r="G8" s="53"/>
      <c r="H8" s="53"/>
      <c r="I8" s="53"/>
      <c r="J8" s="53"/>
      <c r="K8" s="53"/>
      <c r="L8" s="53"/>
      <c r="M8" s="53"/>
      <c r="N8" s="53"/>
      <c r="O8" s="53"/>
      <c r="P8" s="53"/>
      <c r="Q8" s="53"/>
      <c r="R8" s="53"/>
      <c r="S8" s="53"/>
      <c r="T8" s="53"/>
    </row>
    <row r="9" spans="1:402" ht="36" x14ac:dyDescent="0.55000000000000004">
      <c r="A9" s="38" t="s">
        <v>18</v>
      </c>
      <c r="B9" s="154"/>
      <c r="C9" s="53"/>
      <c r="D9" s="53"/>
      <c r="E9" s="53"/>
      <c r="F9" s="53"/>
      <c r="G9" s="53"/>
      <c r="H9" s="53"/>
      <c r="I9" s="53"/>
      <c r="J9" s="53"/>
      <c r="K9" s="53"/>
      <c r="L9" s="53"/>
      <c r="M9" s="53"/>
      <c r="N9" s="53"/>
      <c r="O9" s="53"/>
      <c r="P9" s="53"/>
      <c r="Q9" s="53"/>
      <c r="R9" s="53"/>
      <c r="S9" s="53"/>
      <c r="T9" s="53"/>
    </row>
    <row r="10" spans="1:402" ht="31.5" x14ac:dyDescent="0.5">
      <c r="A10" s="39" t="s">
        <v>91</v>
      </c>
      <c r="B10" s="154"/>
      <c r="C10" s="53"/>
      <c r="D10" s="53"/>
      <c r="E10" s="53"/>
      <c r="F10" s="53"/>
      <c r="G10" s="53"/>
      <c r="H10" s="53"/>
      <c r="I10" s="53"/>
      <c r="J10" s="53"/>
      <c r="K10" s="53"/>
      <c r="L10" s="53"/>
      <c r="M10" s="53"/>
      <c r="N10" s="53"/>
      <c r="O10" s="53"/>
      <c r="P10" s="53"/>
      <c r="Q10" s="53"/>
      <c r="R10" s="53"/>
      <c r="S10" s="53"/>
      <c r="T10" s="53"/>
    </row>
    <row r="11" spans="1:402" ht="18.75" x14ac:dyDescent="0.3">
      <c r="A11" s="40"/>
      <c r="B11" s="54"/>
      <c r="C11" s="53"/>
      <c r="D11" s="53"/>
      <c r="E11" s="53"/>
      <c r="F11" s="53"/>
      <c r="G11" s="53"/>
      <c r="H11" s="53"/>
      <c r="I11" s="53"/>
      <c r="J11" s="53"/>
      <c r="K11" s="53"/>
      <c r="L11" s="53"/>
      <c r="M11" s="53"/>
      <c r="N11" s="53"/>
      <c r="O11" s="53"/>
      <c r="P11" s="53"/>
      <c r="Q11" s="53"/>
      <c r="R11" s="53"/>
      <c r="S11" s="53"/>
      <c r="T11" s="53"/>
    </row>
    <row r="12" spans="1:402" ht="82.5" customHeight="1" thickBot="1" x14ac:dyDescent="0.3">
      <c r="A12" s="41" t="s">
        <v>4</v>
      </c>
      <c r="B12" s="55" t="s">
        <v>42</v>
      </c>
      <c r="C12" s="53"/>
      <c r="D12" s="53"/>
      <c r="E12" s="53"/>
      <c r="F12" s="53"/>
      <c r="G12" s="53"/>
      <c r="H12" s="53"/>
      <c r="I12" s="53"/>
      <c r="J12" s="53"/>
      <c r="K12" s="53"/>
      <c r="L12" s="53"/>
      <c r="M12" s="53"/>
      <c r="N12" s="53"/>
      <c r="O12" s="53"/>
      <c r="P12" s="53"/>
      <c r="Q12" s="53"/>
      <c r="R12" s="53"/>
      <c r="S12" s="53"/>
      <c r="T12" s="53"/>
    </row>
    <row r="13" spans="1:402" ht="115.5" customHeight="1" x14ac:dyDescent="0.25">
      <c r="A13" s="42" t="s">
        <v>20</v>
      </c>
      <c r="B13" s="56"/>
      <c r="C13" s="53"/>
      <c r="D13" s="53"/>
      <c r="E13" s="53"/>
      <c r="F13" s="53"/>
      <c r="G13" s="53"/>
      <c r="H13" s="53"/>
      <c r="I13" s="53"/>
      <c r="J13" s="53"/>
      <c r="K13" s="53"/>
      <c r="L13" s="53"/>
      <c r="M13" s="53"/>
      <c r="N13" s="53"/>
      <c r="O13" s="53"/>
      <c r="P13" s="53"/>
      <c r="Q13" s="53"/>
      <c r="R13" s="53"/>
      <c r="S13" s="53"/>
      <c r="T13" s="53"/>
    </row>
    <row r="14" spans="1:402" ht="78" customHeight="1" x14ac:dyDescent="0.25">
      <c r="A14" s="42" t="s">
        <v>23</v>
      </c>
      <c r="B14" s="56"/>
      <c r="C14" s="53"/>
      <c r="D14" s="53"/>
      <c r="E14" s="53"/>
      <c r="F14" s="53"/>
      <c r="G14" s="53"/>
      <c r="H14" s="53"/>
      <c r="I14" s="53"/>
      <c r="J14" s="53"/>
      <c r="K14" s="53"/>
      <c r="L14" s="53"/>
      <c r="M14" s="53"/>
      <c r="N14" s="53"/>
      <c r="O14" s="53"/>
      <c r="P14" s="53"/>
      <c r="Q14" s="53"/>
      <c r="R14" s="53"/>
      <c r="S14" s="53"/>
      <c r="T14" s="53"/>
    </row>
    <row r="15" spans="1:402" ht="63.75" customHeight="1" x14ac:dyDescent="0.25">
      <c r="A15" s="43" t="s">
        <v>22</v>
      </c>
      <c r="B15" s="57"/>
      <c r="C15" s="53"/>
      <c r="D15" s="53"/>
      <c r="E15" s="53"/>
      <c r="F15" s="53"/>
      <c r="G15" s="53"/>
      <c r="H15" s="53"/>
      <c r="I15" s="53"/>
      <c r="J15" s="53"/>
      <c r="K15" s="53"/>
      <c r="L15" s="53"/>
      <c r="M15" s="53"/>
      <c r="N15" s="53"/>
      <c r="O15" s="53"/>
      <c r="P15" s="53"/>
      <c r="Q15" s="53"/>
      <c r="R15" s="53"/>
      <c r="S15" s="53"/>
      <c r="T15" s="53"/>
    </row>
    <row r="16" spans="1:402" ht="73.5" customHeight="1" thickBot="1" x14ac:dyDescent="0.3">
      <c r="A16" s="58" t="s">
        <v>21</v>
      </c>
      <c r="B16" s="57"/>
      <c r="C16" s="53"/>
      <c r="D16" s="53"/>
      <c r="E16" s="53"/>
      <c r="F16" s="53"/>
      <c r="G16" s="53"/>
      <c r="H16" s="53"/>
      <c r="I16" s="53"/>
      <c r="J16" s="53"/>
      <c r="K16" s="53"/>
      <c r="L16" s="53"/>
      <c r="M16" s="53"/>
      <c r="N16" s="53"/>
      <c r="O16" s="53"/>
      <c r="P16" s="53"/>
      <c r="Q16" s="53"/>
      <c r="R16" s="53"/>
      <c r="S16" s="53"/>
      <c r="T16" s="53"/>
    </row>
    <row r="17" spans="1:20" ht="54" customHeight="1" thickBot="1" x14ac:dyDescent="0.3">
      <c r="A17" s="44" t="s">
        <v>25</v>
      </c>
      <c r="B17" s="59"/>
      <c r="C17" s="53"/>
      <c r="D17" s="53"/>
      <c r="E17" s="53"/>
      <c r="F17" s="53"/>
      <c r="G17" s="53"/>
      <c r="H17" s="53"/>
      <c r="I17" s="53"/>
      <c r="J17" s="53"/>
      <c r="K17" s="53"/>
      <c r="L17" s="53"/>
      <c r="M17" s="53"/>
      <c r="N17" s="53"/>
      <c r="O17" s="53"/>
      <c r="P17" s="53"/>
      <c r="Q17" s="53"/>
      <c r="R17" s="53"/>
      <c r="S17" s="53"/>
      <c r="T17" s="53"/>
    </row>
    <row r="18" spans="1:20" ht="58.5" customHeight="1" x14ac:dyDescent="0.25">
      <c r="A18" s="43" t="s">
        <v>24</v>
      </c>
      <c r="B18" s="60" t="s">
        <v>43</v>
      </c>
      <c r="C18" s="53"/>
      <c r="D18" s="53"/>
      <c r="E18" s="53"/>
      <c r="F18" s="53"/>
      <c r="G18" s="53"/>
      <c r="H18" s="53"/>
      <c r="I18" s="53"/>
      <c r="J18" s="53"/>
      <c r="K18" s="53"/>
      <c r="L18" s="53"/>
      <c r="M18" s="53"/>
      <c r="N18" s="53"/>
      <c r="O18" s="53"/>
      <c r="P18" s="53"/>
      <c r="Q18" s="53"/>
      <c r="R18" s="53"/>
      <c r="S18" s="53"/>
      <c r="T18" s="53"/>
    </row>
    <row r="19" spans="1:20" ht="51" customHeight="1" x14ac:dyDescent="0.25">
      <c r="A19" s="43" t="s">
        <v>27</v>
      </c>
      <c r="B19" s="61" t="s">
        <v>44</v>
      </c>
      <c r="C19" s="53"/>
      <c r="D19" s="53"/>
      <c r="E19" s="53"/>
      <c r="F19" s="53"/>
      <c r="G19" s="53"/>
      <c r="H19" s="53"/>
      <c r="I19" s="53"/>
      <c r="J19" s="53"/>
      <c r="K19" s="53"/>
      <c r="L19" s="53"/>
      <c r="M19" s="53"/>
      <c r="N19" s="53"/>
      <c r="O19" s="53"/>
      <c r="P19" s="53"/>
      <c r="Q19" s="53"/>
      <c r="R19" s="53"/>
      <c r="S19" s="53"/>
      <c r="T19" s="53"/>
    </row>
    <row r="20" spans="1:20" ht="83.25" customHeight="1" x14ac:dyDescent="0.25">
      <c r="A20" s="43" t="s">
        <v>26</v>
      </c>
      <c r="B20" s="61" t="s">
        <v>44</v>
      </c>
      <c r="C20" s="53"/>
      <c r="D20" s="53"/>
      <c r="E20" s="53"/>
      <c r="F20" s="53"/>
      <c r="G20" s="53"/>
      <c r="H20" s="53"/>
      <c r="I20" s="53"/>
      <c r="J20" s="53"/>
      <c r="K20" s="53"/>
      <c r="L20" s="53"/>
      <c r="M20" s="53"/>
      <c r="N20" s="53"/>
      <c r="O20" s="53"/>
      <c r="P20" s="53"/>
      <c r="Q20" s="53"/>
      <c r="R20" s="53"/>
      <c r="S20" s="53"/>
      <c r="T20" s="53"/>
    </row>
    <row r="21" spans="1:20" ht="69.75" customHeight="1" x14ac:dyDescent="0.25">
      <c r="A21" s="43" t="s">
        <v>28</v>
      </c>
      <c r="B21" s="62" t="s">
        <v>85</v>
      </c>
      <c r="C21" s="53"/>
      <c r="D21" s="53"/>
      <c r="E21" s="53"/>
      <c r="F21" s="53"/>
      <c r="G21" s="53"/>
      <c r="H21" s="53"/>
      <c r="I21" s="53"/>
      <c r="J21" s="53"/>
      <c r="K21" s="53"/>
      <c r="L21" s="53"/>
      <c r="M21" s="53"/>
      <c r="N21" s="53"/>
      <c r="O21" s="53"/>
      <c r="P21" s="53"/>
      <c r="Q21" s="53"/>
      <c r="R21" s="53"/>
      <c r="S21" s="53"/>
      <c r="T21" s="53"/>
    </row>
    <row r="22" spans="1:20" ht="52.5" customHeight="1" x14ac:dyDescent="0.25">
      <c r="A22" s="43" t="s">
        <v>29</v>
      </c>
      <c r="B22" s="63" t="s">
        <v>86</v>
      </c>
      <c r="C22" s="53"/>
      <c r="D22" s="53"/>
      <c r="E22" s="53"/>
      <c r="F22" s="53"/>
      <c r="G22" s="53"/>
      <c r="H22" s="53"/>
      <c r="I22" s="53"/>
      <c r="J22" s="53"/>
      <c r="K22" s="53"/>
      <c r="L22" s="53"/>
      <c r="M22" s="53"/>
      <c r="N22" s="53"/>
      <c r="O22" s="53"/>
      <c r="P22" s="53"/>
      <c r="Q22" s="53"/>
      <c r="R22" s="53"/>
      <c r="S22" s="53"/>
      <c r="T22" s="53"/>
    </row>
    <row r="23" spans="1:20" ht="63" x14ac:dyDescent="0.25">
      <c r="A23" s="42" t="s">
        <v>49</v>
      </c>
      <c r="B23" s="64" t="s">
        <v>45</v>
      </c>
      <c r="C23" s="53"/>
      <c r="D23" s="53"/>
      <c r="E23" s="53"/>
      <c r="F23" s="53"/>
      <c r="G23" s="53"/>
      <c r="H23" s="53"/>
      <c r="I23" s="53"/>
      <c r="J23" s="53"/>
      <c r="K23" s="53"/>
      <c r="L23" s="53"/>
      <c r="M23" s="53"/>
      <c r="N23" s="53"/>
      <c r="O23" s="53"/>
      <c r="P23" s="53"/>
      <c r="Q23" s="53"/>
      <c r="R23" s="53"/>
      <c r="S23" s="53"/>
      <c r="T23" s="53"/>
    </row>
    <row r="24" spans="1:20" ht="31.5" x14ac:dyDescent="0.25">
      <c r="A24" s="43" t="s">
        <v>8</v>
      </c>
      <c r="B24" s="64" t="s">
        <v>46</v>
      </c>
      <c r="C24" s="53"/>
      <c r="D24" s="53"/>
      <c r="E24" s="53"/>
      <c r="F24" s="53"/>
      <c r="G24" s="53"/>
      <c r="H24" s="53"/>
      <c r="I24" s="53"/>
      <c r="J24" s="53"/>
      <c r="K24" s="53"/>
      <c r="L24" s="53"/>
      <c r="M24" s="53"/>
      <c r="N24" s="53"/>
      <c r="O24" s="53"/>
      <c r="P24" s="53"/>
      <c r="Q24" s="53"/>
      <c r="R24" s="53"/>
      <c r="S24" s="53"/>
      <c r="T24" s="53"/>
    </row>
    <row r="25" spans="1:20" ht="63" x14ac:dyDescent="0.25">
      <c r="A25" s="43" t="s">
        <v>31</v>
      </c>
      <c r="B25" s="64" t="s">
        <v>47</v>
      </c>
      <c r="C25" s="53"/>
      <c r="D25" s="53"/>
      <c r="E25" s="53"/>
      <c r="F25" s="53"/>
      <c r="G25" s="53"/>
      <c r="H25" s="53"/>
      <c r="I25" s="53"/>
      <c r="J25" s="53"/>
      <c r="K25" s="53"/>
      <c r="L25" s="53"/>
      <c r="M25" s="53"/>
      <c r="N25" s="53"/>
      <c r="O25" s="53"/>
      <c r="P25" s="53"/>
      <c r="Q25" s="53"/>
      <c r="R25" s="53"/>
      <c r="S25" s="53"/>
      <c r="T25" s="53"/>
    </row>
    <row r="26" spans="1:20" ht="126.75" thickBot="1" x14ac:dyDescent="0.3">
      <c r="A26" s="42" t="s">
        <v>50</v>
      </c>
      <c r="B26" s="64" t="s">
        <v>48</v>
      </c>
      <c r="C26" s="53"/>
      <c r="D26" s="53"/>
      <c r="E26" s="53"/>
      <c r="F26" s="53"/>
      <c r="G26" s="53"/>
      <c r="H26" s="53"/>
      <c r="I26" s="53"/>
      <c r="J26" s="53"/>
      <c r="K26" s="53"/>
      <c r="L26" s="53"/>
      <c r="M26" s="53"/>
      <c r="N26" s="53"/>
      <c r="O26" s="53"/>
      <c r="P26" s="53"/>
      <c r="Q26" s="53"/>
      <c r="R26" s="53"/>
      <c r="S26" s="53"/>
      <c r="T26" s="53"/>
    </row>
    <row r="27" spans="1:20" ht="34.5" thickBot="1" x14ac:dyDescent="0.3">
      <c r="A27" s="45" t="s">
        <v>32</v>
      </c>
      <c r="B27" s="65"/>
      <c r="C27" s="53"/>
      <c r="D27" s="53"/>
      <c r="E27" s="53"/>
      <c r="F27" s="53"/>
      <c r="G27" s="53"/>
      <c r="H27" s="53"/>
      <c r="I27" s="53"/>
      <c r="J27" s="53"/>
      <c r="K27" s="53"/>
      <c r="L27" s="53"/>
      <c r="M27" s="53"/>
      <c r="N27" s="53"/>
      <c r="O27" s="53"/>
      <c r="P27" s="53"/>
      <c r="Q27" s="53"/>
      <c r="R27" s="53"/>
      <c r="S27" s="53"/>
      <c r="T27" s="53"/>
    </row>
    <row r="28" spans="1:20" ht="42" x14ac:dyDescent="0.25">
      <c r="A28" s="42" t="s">
        <v>33</v>
      </c>
      <c r="B28" s="64" t="s">
        <v>51</v>
      </c>
      <c r="C28" s="53"/>
      <c r="D28" s="53"/>
      <c r="E28" s="53"/>
      <c r="F28" s="53"/>
      <c r="G28" s="53"/>
      <c r="H28" s="53"/>
      <c r="I28" s="53"/>
      <c r="J28" s="53"/>
      <c r="K28" s="53"/>
      <c r="L28" s="53"/>
      <c r="M28" s="53"/>
      <c r="N28" s="53"/>
      <c r="O28" s="53"/>
      <c r="P28" s="53"/>
      <c r="Q28" s="53"/>
      <c r="R28" s="53"/>
      <c r="S28" s="53"/>
      <c r="T28" s="53"/>
    </row>
    <row r="29" spans="1:20" ht="31.5" x14ac:dyDescent="0.25">
      <c r="A29" s="42" t="s">
        <v>30</v>
      </c>
      <c r="B29" s="64" t="s">
        <v>52</v>
      </c>
      <c r="C29" s="53"/>
      <c r="D29" s="53"/>
      <c r="E29" s="53"/>
      <c r="F29" s="53"/>
      <c r="G29" s="53"/>
      <c r="H29" s="53"/>
      <c r="I29" s="53"/>
      <c r="J29" s="53"/>
      <c r="K29" s="53"/>
      <c r="L29" s="53"/>
      <c r="M29" s="53"/>
      <c r="N29" s="53"/>
      <c r="O29" s="53"/>
      <c r="P29" s="53"/>
      <c r="Q29" s="53"/>
      <c r="R29" s="53"/>
      <c r="S29" s="53"/>
      <c r="T29" s="53"/>
    </row>
    <row r="30" spans="1:20" ht="63" x14ac:dyDescent="0.25">
      <c r="A30" s="42" t="s">
        <v>15</v>
      </c>
      <c r="B30" s="64" t="s">
        <v>53</v>
      </c>
      <c r="C30" s="53"/>
      <c r="D30" s="53"/>
      <c r="E30" s="53"/>
      <c r="F30" s="53"/>
      <c r="G30" s="53"/>
      <c r="H30" s="53"/>
      <c r="I30" s="53"/>
      <c r="J30" s="53"/>
      <c r="K30" s="53"/>
      <c r="L30" s="53"/>
      <c r="M30" s="53"/>
      <c r="N30" s="53"/>
      <c r="O30" s="53"/>
      <c r="P30" s="53"/>
      <c r="Q30" s="53"/>
      <c r="R30" s="53"/>
      <c r="S30" s="53"/>
      <c r="T30" s="53"/>
    </row>
    <row r="31" spans="1:20" ht="32.25" thickBot="1" x14ac:dyDescent="0.3">
      <c r="A31" s="46" t="s">
        <v>11</v>
      </c>
      <c r="B31" s="64" t="s">
        <v>54</v>
      </c>
      <c r="C31" s="53"/>
      <c r="D31" s="53"/>
      <c r="E31" s="53"/>
      <c r="F31" s="53"/>
      <c r="G31" s="53"/>
      <c r="H31" s="53"/>
      <c r="I31" s="53"/>
      <c r="J31" s="53"/>
      <c r="K31" s="53"/>
      <c r="L31" s="53"/>
      <c r="M31" s="53"/>
      <c r="N31" s="53"/>
      <c r="O31" s="53"/>
      <c r="P31" s="53"/>
      <c r="Q31" s="53"/>
      <c r="R31" s="53"/>
      <c r="S31" s="53"/>
      <c r="T31" s="53"/>
    </row>
    <row r="32" spans="1:20" ht="34.5" thickBot="1" x14ac:dyDescent="0.3">
      <c r="A32" s="47" t="s">
        <v>6</v>
      </c>
      <c r="B32" s="66"/>
      <c r="C32" s="53"/>
      <c r="D32" s="53"/>
      <c r="E32" s="53"/>
      <c r="F32" s="53"/>
      <c r="G32" s="53"/>
      <c r="H32" s="53"/>
      <c r="I32" s="53"/>
      <c r="J32" s="53"/>
      <c r="K32" s="53"/>
      <c r="L32" s="53"/>
      <c r="M32" s="53"/>
      <c r="N32" s="53"/>
      <c r="O32" s="53"/>
      <c r="P32" s="53"/>
      <c r="Q32" s="53"/>
      <c r="R32" s="53"/>
      <c r="S32" s="53"/>
      <c r="T32" s="53"/>
    </row>
    <row r="33" spans="1:405" ht="63" x14ac:dyDescent="0.25">
      <c r="A33" s="48" t="s">
        <v>92</v>
      </c>
      <c r="B33" s="64" t="s">
        <v>64</v>
      </c>
      <c r="C33" s="53"/>
      <c r="D33" s="53"/>
      <c r="E33" s="53"/>
      <c r="F33" s="53"/>
      <c r="G33" s="53"/>
      <c r="H33" s="53"/>
      <c r="I33" s="53"/>
      <c r="J33" s="53"/>
      <c r="K33" s="53"/>
      <c r="L33" s="53"/>
      <c r="M33" s="53"/>
      <c r="N33" s="53"/>
      <c r="O33" s="53"/>
      <c r="P33" s="53"/>
      <c r="Q33" s="53"/>
      <c r="R33" s="53"/>
      <c r="S33" s="53"/>
      <c r="T33" s="53"/>
    </row>
    <row r="34" spans="1:405" ht="63" x14ac:dyDescent="0.25">
      <c r="A34" s="48" t="s">
        <v>93</v>
      </c>
      <c r="C34" s="53"/>
      <c r="D34" s="53"/>
      <c r="E34" s="53"/>
      <c r="F34" s="53"/>
      <c r="G34" s="53"/>
      <c r="H34" s="53"/>
      <c r="I34" s="53"/>
      <c r="J34" s="53"/>
      <c r="K34" s="53"/>
      <c r="L34" s="53"/>
      <c r="M34" s="53"/>
      <c r="N34" s="53"/>
      <c r="O34" s="53"/>
      <c r="P34" s="53"/>
      <c r="Q34" s="53"/>
      <c r="R34" s="53"/>
      <c r="S34" s="53"/>
      <c r="T34" s="53"/>
    </row>
    <row r="35" spans="1:405" ht="60.75" customHeight="1" x14ac:dyDescent="0.25">
      <c r="A35" s="43" t="s">
        <v>55</v>
      </c>
      <c r="B35" s="64" t="s">
        <v>87</v>
      </c>
      <c r="C35" s="53"/>
      <c r="D35" s="53"/>
      <c r="E35" s="53"/>
      <c r="F35" s="53"/>
      <c r="G35" s="53"/>
      <c r="H35" s="53"/>
      <c r="I35" s="53"/>
      <c r="J35" s="53"/>
      <c r="K35" s="53"/>
      <c r="L35" s="53"/>
      <c r="M35" s="53"/>
      <c r="N35" s="53"/>
      <c r="O35" s="53"/>
      <c r="P35" s="53"/>
      <c r="Q35" s="53"/>
      <c r="R35" s="53"/>
      <c r="S35" s="53"/>
      <c r="T35" s="53"/>
    </row>
    <row r="36" spans="1:405" ht="63" x14ac:dyDescent="0.25">
      <c r="A36" s="43" t="s">
        <v>9</v>
      </c>
      <c r="B36" s="64" t="s">
        <v>56</v>
      </c>
      <c r="C36" s="53"/>
      <c r="D36" s="53"/>
      <c r="E36" s="53"/>
      <c r="F36" s="53"/>
      <c r="G36" s="53"/>
      <c r="H36" s="53"/>
      <c r="I36" s="53"/>
      <c r="J36" s="53"/>
      <c r="K36" s="53"/>
      <c r="L36" s="53"/>
      <c r="M36" s="53"/>
      <c r="N36" s="53"/>
      <c r="O36" s="53"/>
      <c r="P36" s="53"/>
      <c r="Q36" s="53"/>
      <c r="R36" s="53"/>
      <c r="S36" s="53"/>
      <c r="T36" s="53"/>
    </row>
    <row r="37" spans="1:405" s="19" customFormat="1" ht="117" customHeight="1" x14ac:dyDescent="0.25">
      <c r="A37" s="43" t="s">
        <v>65</v>
      </c>
      <c r="B37" s="64" t="s">
        <v>59</v>
      </c>
      <c r="C37" s="53"/>
      <c r="D37" s="53"/>
      <c r="E37" s="53"/>
      <c r="F37" s="53"/>
      <c r="G37" s="68"/>
      <c r="H37" s="68"/>
      <c r="I37" s="68"/>
      <c r="J37" s="68"/>
      <c r="K37" s="68"/>
      <c r="L37" s="68"/>
      <c r="M37" s="68"/>
      <c r="N37" s="68"/>
      <c r="O37" s="68"/>
      <c r="P37" s="68"/>
      <c r="Q37" s="68"/>
      <c r="R37" s="68"/>
      <c r="S37" s="68"/>
      <c r="T37" s="6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c r="IA37" s="18"/>
      <c r="IB37" s="18"/>
      <c r="IC37" s="18"/>
      <c r="ID37" s="18"/>
      <c r="IE37" s="18"/>
      <c r="IF37" s="18"/>
      <c r="IG37" s="18"/>
      <c r="IH37" s="18"/>
      <c r="II37" s="18"/>
      <c r="IJ37" s="18"/>
      <c r="IK37" s="18"/>
      <c r="IL37" s="18"/>
      <c r="IM37" s="18"/>
      <c r="IN37" s="18"/>
      <c r="IO37" s="18"/>
      <c r="IP37" s="18"/>
      <c r="IQ37" s="18"/>
      <c r="IR37" s="18"/>
      <c r="IS37" s="18"/>
      <c r="IT37" s="18"/>
      <c r="IU37" s="18"/>
      <c r="IV37" s="18"/>
      <c r="IW37" s="18"/>
      <c r="IX37" s="18"/>
      <c r="IY37" s="18"/>
      <c r="IZ37" s="18"/>
      <c r="JA37" s="18"/>
      <c r="JB37" s="18"/>
      <c r="JC37" s="18"/>
      <c r="JD37" s="18"/>
      <c r="JE37" s="18"/>
      <c r="JF37" s="18"/>
      <c r="JG37" s="18"/>
      <c r="JH37" s="18"/>
      <c r="JI37" s="18"/>
      <c r="JJ37" s="18"/>
      <c r="JK37" s="18"/>
      <c r="JL37" s="18"/>
      <c r="JM37" s="18"/>
      <c r="JN37" s="18"/>
      <c r="JO37" s="18"/>
      <c r="JP37" s="18"/>
      <c r="JQ37" s="18"/>
      <c r="JR37" s="18"/>
      <c r="JS37" s="18"/>
      <c r="JT37" s="18"/>
      <c r="JU37" s="18"/>
      <c r="JV37" s="18"/>
      <c r="JW37" s="18"/>
      <c r="JX37" s="18"/>
      <c r="JY37" s="18"/>
      <c r="JZ37" s="18"/>
      <c r="KA37" s="18"/>
      <c r="KB37" s="18"/>
      <c r="KC37" s="18"/>
      <c r="KD37" s="18"/>
      <c r="KE37" s="18"/>
      <c r="KF37" s="18"/>
      <c r="KG37" s="18"/>
      <c r="KH37" s="18"/>
      <c r="KI37" s="18"/>
      <c r="KJ37" s="18"/>
      <c r="KK37" s="18"/>
      <c r="KL37" s="18"/>
      <c r="KM37" s="18"/>
      <c r="KN37" s="18"/>
      <c r="KO37" s="18"/>
      <c r="KP37" s="18"/>
      <c r="KQ37" s="18"/>
      <c r="KR37" s="18"/>
      <c r="KS37" s="18"/>
      <c r="KT37" s="18"/>
      <c r="KU37" s="18"/>
      <c r="KV37" s="18"/>
      <c r="KW37" s="18"/>
      <c r="KX37" s="18"/>
      <c r="KY37" s="18"/>
      <c r="KZ37" s="18"/>
      <c r="LA37" s="18"/>
      <c r="LB37" s="18"/>
      <c r="LC37" s="18"/>
      <c r="LD37" s="18"/>
      <c r="LE37" s="18"/>
      <c r="LF37" s="18"/>
      <c r="LG37" s="18"/>
      <c r="LH37" s="18"/>
      <c r="LI37" s="18"/>
      <c r="LJ37" s="18"/>
      <c r="LK37" s="18"/>
      <c r="LL37" s="18"/>
      <c r="LM37" s="18"/>
      <c r="LN37" s="18"/>
      <c r="LO37" s="18"/>
      <c r="LP37" s="18"/>
      <c r="LQ37" s="18"/>
      <c r="LR37" s="18"/>
      <c r="LS37" s="18"/>
      <c r="LT37" s="18"/>
      <c r="LU37" s="18"/>
      <c r="LV37" s="18"/>
      <c r="LW37" s="18"/>
      <c r="LX37" s="18"/>
      <c r="LY37" s="18"/>
      <c r="LZ37" s="18"/>
      <c r="MA37" s="18"/>
      <c r="MB37" s="18"/>
      <c r="MC37" s="18"/>
      <c r="MD37" s="18"/>
      <c r="ME37" s="18"/>
      <c r="MF37" s="18"/>
      <c r="MG37" s="18"/>
      <c r="MH37" s="18"/>
      <c r="MI37" s="18"/>
      <c r="MJ37" s="18"/>
      <c r="MK37" s="18"/>
      <c r="ML37" s="18"/>
      <c r="MM37" s="18"/>
      <c r="MN37" s="18"/>
      <c r="MO37" s="18"/>
      <c r="MP37" s="18"/>
      <c r="MQ37" s="18"/>
      <c r="MR37" s="18"/>
      <c r="MS37" s="18"/>
      <c r="MT37" s="18"/>
      <c r="MU37" s="18"/>
      <c r="MV37" s="18"/>
      <c r="MW37" s="18"/>
      <c r="MX37" s="18"/>
      <c r="MY37" s="18"/>
      <c r="MZ37" s="18"/>
      <c r="NA37" s="18"/>
      <c r="NB37" s="18"/>
      <c r="NC37" s="18"/>
      <c r="ND37" s="18"/>
      <c r="NE37" s="18"/>
      <c r="NF37" s="18"/>
      <c r="NG37" s="18"/>
      <c r="NH37" s="18"/>
      <c r="NI37" s="18"/>
      <c r="NJ37" s="18"/>
      <c r="NK37" s="18"/>
      <c r="NL37" s="18"/>
      <c r="NM37" s="18"/>
      <c r="NN37" s="18"/>
      <c r="NO37" s="18"/>
      <c r="NP37" s="18"/>
      <c r="NQ37" s="18"/>
      <c r="NR37" s="18"/>
      <c r="NS37" s="18"/>
      <c r="NT37" s="18"/>
      <c r="NU37" s="18"/>
      <c r="NV37" s="18"/>
      <c r="NW37" s="18"/>
      <c r="NX37" s="18"/>
      <c r="NY37" s="18"/>
      <c r="NZ37" s="18"/>
      <c r="OA37" s="18"/>
      <c r="OB37" s="18"/>
      <c r="OC37" s="18"/>
      <c r="OD37" s="18"/>
      <c r="OE37" s="18"/>
      <c r="OF37" s="18"/>
      <c r="OG37" s="18"/>
      <c r="OH37" s="18"/>
      <c r="OI37" s="18"/>
      <c r="OJ37" s="18"/>
      <c r="OK37" s="18"/>
      <c r="OL37" s="18"/>
      <c r="OM37" s="18"/>
      <c r="ON37" s="18"/>
      <c r="OO37" s="18"/>
    </row>
    <row r="38" spans="1:405" s="19" customFormat="1" ht="71.25" customHeight="1" x14ac:dyDescent="0.25">
      <c r="A38" s="43" t="s">
        <v>57</v>
      </c>
      <c r="B38" s="64" t="s">
        <v>58</v>
      </c>
      <c r="C38" s="53"/>
      <c r="D38" s="53"/>
      <c r="E38" s="53"/>
      <c r="F38" s="53"/>
      <c r="G38" s="68"/>
      <c r="H38" s="68"/>
      <c r="I38" s="68"/>
      <c r="J38" s="68"/>
      <c r="K38" s="68"/>
      <c r="L38" s="68"/>
      <c r="M38" s="68"/>
      <c r="N38" s="68"/>
      <c r="O38" s="68"/>
      <c r="P38" s="68"/>
      <c r="Q38" s="68"/>
      <c r="R38" s="68"/>
      <c r="S38" s="68"/>
      <c r="T38" s="6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18"/>
      <c r="HE38" s="18"/>
      <c r="HF38" s="18"/>
      <c r="HG38" s="18"/>
      <c r="HH38" s="18"/>
      <c r="HI38" s="18"/>
      <c r="HJ38" s="18"/>
      <c r="HK38" s="18"/>
      <c r="HL38" s="18"/>
      <c r="HM38" s="18"/>
      <c r="HN38" s="18"/>
      <c r="HO38" s="18"/>
      <c r="HP38" s="18"/>
      <c r="HQ38" s="18"/>
      <c r="HR38" s="18"/>
      <c r="HS38" s="18"/>
      <c r="HT38" s="18"/>
      <c r="HU38" s="18"/>
      <c r="HV38" s="18"/>
      <c r="HW38" s="18"/>
      <c r="HX38" s="18"/>
      <c r="HY38" s="18"/>
      <c r="HZ38" s="18"/>
      <c r="IA38" s="18"/>
      <c r="IB38" s="18"/>
      <c r="IC38" s="18"/>
      <c r="ID38" s="18"/>
      <c r="IE38" s="18"/>
      <c r="IF38" s="18"/>
      <c r="IG38" s="18"/>
      <c r="IH38" s="18"/>
      <c r="II38" s="18"/>
      <c r="IJ38" s="18"/>
      <c r="IK38" s="18"/>
      <c r="IL38" s="18"/>
      <c r="IM38" s="18"/>
      <c r="IN38" s="18"/>
      <c r="IO38" s="18"/>
      <c r="IP38" s="18"/>
      <c r="IQ38" s="18"/>
      <c r="IR38" s="18"/>
      <c r="IS38" s="18"/>
      <c r="IT38" s="18"/>
      <c r="IU38" s="18"/>
      <c r="IV38" s="18"/>
      <c r="IW38" s="18"/>
      <c r="IX38" s="18"/>
      <c r="IY38" s="18"/>
      <c r="IZ38" s="18"/>
      <c r="JA38" s="18"/>
      <c r="JB38" s="18"/>
      <c r="JC38" s="18"/>
      <c r="JD38" s="18"/>
      <c r="JE38" s="18"/>
      <c r="JF38" s="18"/>
      <c r="JG38" s="18"/>
      <c r="JH38" s="18"/>
      <c r="JI38" s="18"/>
      <c r="JJ38" s="18"/>
      <c r="JK38" s="18"/>
      <c r="JL38" s="18"/>
      <c r="JM38" s="18"/>
      <c r="JN38" s="18"/>
      <c r="JO38" s="18"/>
      <c r="JP38" s="18"/>
      <c r="JQ38" s="18"/>
      <c r="JR38" s="18"/>
      <c r="JS38" s="18"/>
      <c r="JT38" s="18"/>
      <c r="JU38" s="18"/>
      <c r="JV38" s="18"/>
      <c r="JW38" s="18"/>
      <c r="JX38" s="18"/>
      <c r="JY38" s="18"/>
      <c r="JZ38" s="18"/>
      <c r="KA38" s="18"/>
      <c r="KB38" s="18"/>
      <c r="KC38" s="18"/>
      <c r="KD38" s="18"/>
      <c r="KE38" s="18"/>
      <c r="KF38" s="18"/>
      <c r="KG38" s="18"/>
      <c r="KH38" s="18"/>
      <c r="KI38" s="18"/>
      <c r="KJ38" s="18"/>
      <c r="KK38" s="18"/>
      <c r="KL38" s="18"/>
      <c r="KM38" s="18"/>
      <c r="KN38" s="18"/>
      <c r="KO38" s="18"/>
      <c r="KP38" s="18"/>
      <c r="KQ38" s="18"/>
      <c r="KR38" s="18"/>
      <c r="KS38" s="18"/>
      <c r="KT38" s="18"/>
      <c r="KU38" s="18"/>
      <c r="KV38" s="18"/>
      <c r="KW38" s="18"/>
      <c r="KX38" s="18"/>
      <c r="KY38" s="18"/>
      <c r="KZ38" s="18"/>
      <c r="LA38" s="18"/>
      <c r="LB38" s="18"/>
      <c r="LC38" s="18"/>
      <c r="LD38" s="18"/>
      <c r="LE38" s="18"/>
      <c r="LF38" s="18"/>
      <c r="LG38" s="18"/>
      <c r="LH38" s="18"/>
      <c r="LI38" s="18"/>
      <c r="LJ38" s="18"/>
      <c r="LK38" s="18"/>
      <c r="LL38" s="18"/>
      <c r="LM38" s="18"/>
      <c r="LN38" s="18"/>
      <c r="LO38" s="18"/>
      <c r="LP38" s="18"/>
      <c r="LQ38" s="18"/>
      <c r="LR38" s="18"/>
      <c r="LS38" s="18"/>
      <c r="LT38" s="18"/>
      <c r="LU38" s="18"/>
      <c r="LV38" s="18"/>
      <c r="LW38" s="18"/>
      <c r="LX38" s="18"/>
      <c r="LY38" s="18"/>
      <c r="LZ38" s="18"/>
      <c r="MA38" s="18"/>
      <c r="MB38" s="18"/>
      <c r="MC38" s="18"/>
      <c r="MD38" s="18"/>
      <c r="ME38" s="18"/>
      <c r="MF38" s="18"/>
      <c r="MG38" s="18"/>
      <c r="MH38" s="18"/>
      <c r="MI38" s="18"/>
      <c r="MJ38" s="18"/>
      <c r="MK38" s="18"/>
      <c r="ML38" s="18"/>
      <c r="MM38" s="18"/>
      <c r="MN38" s="18"/>
      <c r="MO38" s="18"/>
      <c r="MP38" s="18"/>
      <c r="MQ38" s="18"/>
      <c r="MR38" s="18"/>
      <c r="MS38" s="18"/>
      <c r="MT38" s="18"/>
      <c r="MU38" s="18"/>
      <c r="MV38" s="18"/>
      <c r="MW38" s="18"/>
      <c r="MX38" s="18"/>
      <c r="MY38" s="18"/>
      <c r="MZ38" s="18"/>
      <c r="NA38" s="18"/>
      <c r="NB38" s="18"/>
      <c r="NC38" s="18"/>
      <c r="ND38" s="18"/>
      <c r="NE38" s="18"/>
      <c r="NF38" s="18"/>
      <c r="NG38" s="18"/>
      <c r="NH38" s="18"/>
      <c r="NI38" s="18"/>
      <c r="NJ38" s="18"/>
      <c r="NK38" s="18"/>
      <c r="NL38" s="18"/>
      <c r="NM38" s="18"/>
      <c r="NN38" s="18"/>
      <c r="NO38" s="18"/>
      <c r="NP38" s="18"/>
      <c r="NQ38" s="18"/>
      <c r="NR38" s="18"/>
      <c r="NS38" s="18"/>
      <c r="NT38" s="18"/>
      <c r="NU38" s="18"/>
      <c r="NV38" s="18"/>
      <c r="NW38" s="18"/>
      <c r="NX38" s="18"/>
      <c r="NY38" s="18"/>
      <c r="NZ38" s="18"/>
      <c r="OA38" s="18"/>
      <c r="OB38" s="18"/>
      <c r="OC38" s="18"/>
      <c r="OD38" s="18"/>
      <c r="OE38" s="18"/>
      <c r="OF38" s="18"/>
      <c r="OG38" s="18"/>
      <c r="OH38" s="18"/>
      <c r="OI38" s="18"/>
      <c r="OJ38" s="18"/>
      <c r="OK38" s="18"/>
      <c r="OL38" s="18"/>
      <c r="OM38" s="18"/>
      <c r="ON38" s="18"/>
      <c r="OO38" s="18"/>
    </row>
    <row r="39" spans="1:405" ht="31.5" x14ac:dyDescent="0.25">
      <c r="A39" s="42" t="s">
        <v>12</v>
      </c>
      <c r="B39" s="64" t="s">
        <v>97</v>
      </c>
      <c r="C39" s="53"/>
      <c r="D39" s="53"/>
      <c r="E39" s="53"/>
      <c r="F39" s="53"/>
      <c r="G39" s="53"/>
      <c r="H39" s="53"/>
      <c r="I39" s="53"/>
      <c r="J39" s="53"/>
      <c r="K39" s="53"/>
      <c r="L39" s="53"/>
      <c r="M39" s="53"/>
      <c r="N39" s="53"/>
      <c r="O39" s="53"/>
      <c r="P39" s="53"/>
      <c r="Q39" s="53"/>
      <c r="R39" s="53"/>
      <c r="S39" s="53"/>
      <c r="T39" s="53"/>
    </row>
    <row r="40" spans="1:405" ht="42" x14ac:dyDescent="0.25">
      <c r="A40" s="43" t="s">
        <v>34</v>
      </c>
      <c r="B40" s="64" t="s">
        <v>60</v>
      </c>
      <c r="C40" s="53"/>
      <c r="D40" s="53"/>
      <c r="E40" s="53"/>
      <c r="F40" s="53"/>
      <c r="G40" s="53"/>
      <c r="H40" s="53"/>
      <c r="I40" s="53"/>
      <c r="J40" s="53"/>
      <c r="K40" s="53"/>
      <c r="L40" s="53"/>
      <c r="M40" s="53"/>
      <c r="N40" s="53"/>
      <c r="O40" s="53"/>
      <c r="P40" s="53"/>
      <c r="Q40" s="53"/>
      <c r="R40" s="53"/>
      <c r="S40" s="53"/>
      <c r="T40" s="53"/>
    </row>
    <row r="41" spans="1:405" ht="73.5" customHeight="1" x14ac:dyDescent="0.25">
      <c r="A41" s="48" t="s">
        <v>61</v>
      </c>
      <c r="B41" s="64" t="s">
        <v>62</v>
      </c>
      <c r="C41" s="53"/>
      <c r="D41" s="53"/>
      <c r="E41" s="53"/>
      <c r="F41" s="53"/>
      <c r="G41" s="53"/>
      <c r="H41" s="53"/>
      <c r="I41" s="53"/>
      <c r="J41" s="53"/>
      <c r="K41" s="53"/>
      <c r="L41" s="53"/>
      <c r="M41" s="53"/>
      <c r="N41" s="53"/>
      <c r="O41" s="53"/>
      <c r="P41" s="53"/>
      <c r="Q41" s="53"/>
      <c r="R41" s="53"/>
      <c r="S41" s="53"/>
      <c r="T41" s="53"/>
    </row>
    <row r="42" spans="1:405" ht="63" x14ac:dyDescent="0.25">
      <c r="A42" s="48" t="s">
        <v>35</v>
      </c>
      <c r="B42" s="64" t="s">
        <v>63</v>
      </c>
      <c r="C42" s="53"/>
      <c r="D42" s="53"/>
      <c r="E42" s="53"/>
      <c r="F42" s="53"/>
      <c r="G42" s="53"/>
      <c r="H42" s="53"/>
      <c r="I42" s="53"/>
      <c r="J42" s="53"/>
      <c r="K42" s="53"/>
      <c r="L42" s="53"/>
      <c r="M42" s="53"/>
      <c r="N42" s="53"/>
      <c r="O42" s="53"/>
      <c r="P42" s="53"/>
      <c r="Q42" s="53"/>
      <c r="R42" s="53"/>
      <c r="S42" s="53"/>
      <c r="T42" s="53"/>
    </row>
    <row r="43" spans="1:405" ht="63" x14ac:dyDescent="0.25">
      <c r="A43" s="48" t="s">
        <v>68</v>
      </c>
      <c r="B43" s="56"/>
      <c r="C43" s="53"/>
      <c r="D43" s="53"/>
      <c r="E43" s="53"/>
      <c r="F43" s="53"/>
      <c r="G43" s="53"/>
      <c r="H43" s="53"/>
      <c r="I43" s="53"/>
      <c r="J43" s="53"/>
      <c r="K43" s="53"/>
      <c r="L43" s="53"/>
      <c r="M43" s="53"/>
      <c r="N43" s="53"/>
      <c r="O43" s="53"/>
      <c r="P43" s="53"/>
      <c r="Q43" s="53"/>
      <c r="R43" s="53"/>
      <c r="S43" s="53"/>
      <c r="T43" s="53"/>
    </row>
    <row r="44" spans="1:405" ht="33.75" x14ac:dyDescent="0.25">
      <c r="A44" s="48" t="s">
        <v>14</v>
      </c>
      <c r="B44" s="56"/>
      <c r="C44" s="53"/>
      <c r="D44" s="53"/>
      <c r="E44" s="53"/>
      <c r="F44" s="53"/>
      <c r="G44" s="53"/>
      <c r="H44" s="53"/>
      <c r="I44" s="53"/>
      <c r="J44" s="53"/>
      <c r="K44" s="53"/>
      <c r="L44" s="53"/>
      <c r="M44" s="53"/>
      <c r="N44" s="53"/>
      <c r="O44" s="53"/>
      <c r="P44" s="53"/>
      <c r="Q44" s="53"/>
      <c r="R44" s="53"/>
      <c r="S44" s="53"/>
      <c r="T44" s="53"/>
    </row>
    <row r="45" spans="1:405" ht="63" x14ac:dyDescent="0.25">
      <c r="A45" s="49" t="s">
        <v>67</v>
      </c>
      <c r="B45" s="64" t="s">
        <v>66</v>
      </c>
      <c r="C45" s="53"/>
      <c r="D45" s="53"/>
      <c r="E45" s="53"/>
      <c r="F45" s="53"/>
      <c r="G45" s="53"/>
      <c r="H45" s="53"/>
      <c r="I45" s="53"/>
      <c r="J45" s="53"/>
      <c r="K45" s="53"/>
      <c r="L45" s="53"/>
      <c r="M45" s="53"/>
      <c r="N45" s="53"/>
      <c r="O45" s="53"/>
      <c r="P45" s="53"/>
      <c r="Q45" s="53"/>
      <c r="R45" s="53"/>
      <c r="S45" s="53"/>
      <c r="T45" s="53"/>
    </row>
    <row r="46" spans="1:405" ht="31.5" x14ac:dyDescent="0.25">
      <c r="A46" s="50" t="s">
        <v>13</v>
      </c>
      <c r="B46" s="64" t="s">
        <v>70</v>
      </c>
      <c r="C46" s="53"/>
      <c r="D46" s="53"/>
      <c r="E46" s="53"/>
      <c r="F46" s="53"/>
      <c r="G46" s="53"/>
      <c r="H46" s="53"/>
      <c r="I46" s="53"/>
      <c r="J46" s="53"/>
      <c r="K46" s="53"/>
      <c r="L46" s="53"/>
      <c r="M46" s="53"/>
      <c r="N46" s="53"/>
      <c r="O46" s="53"/>
      <c r="P46" s="53"/>
      <c r="Q46" s="53"/>
      <c r="R46" s="53"/>
      <c r="S46" s="53"/>
      <c r="T46" s="53"/>
    </row>
    <row r="47" spans="1:405" ht="32.25" thickBot="1" x14ac:dyDescent="0.3">
      <c r="A47" s="51" t="s">
        <v>16</v>
      </c>
      <c r="B47" s="64" t="s">
        <v>69</v>
      </c>
      <c r="C47" s="53"/>
      <c r="D47" s="53"/>
      <c r="E47" s="53"/>
      <c r="F47" s="53"/>
      <c r="G47" s="53"/>
      <c r="H47" s="53"/>
      <c r="I47" s="53"/>
      <c r="J47" s="53"/>
      <c r="K47" s="53"/>
      <c r="L47" s="53"/>
      <c r="M47" s="53"/>
      <c r="N47" s="53"/>
      <c r="O47" s="53"/>
      <c r="P47" s="53"/>
      <c r="Q47" s="53"/>
      <c r="R47" s="53"/>
      <c r="S47" s="53"/>
      <c r="T47" s="53"/>
    </row>
    <row r="48" spans="1:405" ht="34.5" thickBot="1" x14ac:dyDescent="0.3">
      <c r="A48" s="52" t="s">
        <v>7</v>
      </c>
      <c r="B48" s="69"/>
      <c r="C48" s="53"/>
      <c r="D48" s="53"/>
      <c r="E48" s="53"/>
      <c r="F48" s="53"/>
      <c r="G48" s="53"/>
      <c r="H48" s="53"/>
      <c r="I48" s="53"/>
      <c r="J48" s="53"/>
      <c r="K48" s="53"/>
      <c r="L48" s="53"/>
      <c r="M48" s="53"/>
      <c r="N48" s="53"/>
      <c r="O48" s="53"/>
      <c r="P48" s="53"/>
      <c r="Q48" s="53"/>
      <c r="R48" s="53"/>
      <c r="S48" s="53"/>
      <c r="T48" s="53"/>
    </row>
    <row r="49" spans="1:20" ht="31.5" x14ac:dyDescent="0.25">
      <c r="A49" s="49" t="s">
        <v>105</v>
      </c>
      <c r="B49" s="64" t="s">
        <v>107</v>
      </c>
      <c r="C49" s="53"/>
      <c r="D49" s="53"/>
      <c r="E49" s="53"/>
      <c r="F49" s="53"/>
      <c r="G49" s="53"/>
      <c r="H49" s="53"/>
      <c r="I49" s="53"/>
      <c r="J49" s="53"/>
      <c r="K49" s="53"/>
      <c r="L49" s="53"/>
      <c r="M49" s="53"/>
      <c r="N49" s="53"/>
      <c r="O49" s="53"/>
      <c r="P49" s="53"/>
      <c r="Q49" s="53"/>
      <c r="R49" s="53"/>
      <c r="S49" s="53"/>
      <c r="T49" s="53"/>
    </row>
    <row r="50" spans="1:20" ht="63" x14ac:dyDescent="0.25">
      <c r="A50" s="49" t="s">
        <v>75</v>
      </c>
      <c r="B50" s="64" t="s">
        <v>73</v>
      </c>
      <c r="C50" s="53"/>
      <c r="D50" s="53"/>
      <c r="E50" s="53"/>
      <c r="F50" s="53"/>
      <c r="G50" s="53"/>
      <c r="H50" s="53"/>
      <c r="I50" s="53"/>
      <c r="J50" s="53"/>
      <c r="K50" s="53"/>
      <c r="L50" s="53"/>
      <c r="M50" s="53"/>
      <c r="N50" s="53"/>
      <c r="O50" s="53"/>
      <c r="P50" s="53"/>
      <c r="Q50" s="53"/>
      <c r="R50" s="53"/>
      <c r="S50" s="53"/>
      <c r="T50" s="53"/>
    </row>
    <row r="51" spans="1:20" ht="63" x14ac:dyDescent="0.25">
      <c r="A51" s="49" t="s">
        <v>72</v>
      </c>
      <c r="B51" s="64" t="s">
        <v>109</v>
      </c>
      <c r="C51" s="53"/>
      <c r="D51" s="53"/>
      <c r="E51" s="53"/>
      <c r="F51" s="53"/>
      <c r="G51" s="53"/>
      <c r="H51" s="53"/>
      <c r="I51" s="53"/>
      <c r="J51" s="53"/>
      <c r="K51" s="53"/>
      <c r="L51" s="53"/>
      <c r="M51" s="53"/>
      <c r="N51" s="53"/>
      <c r="O51" s="53"/>
      <c r="P51" s="53"/>
      <c r="Q51" s="53"/>
      <c r="R51" s="53"/>
      <c r="S51" s="53"/>
      <c r="T51" s="53"/>
    </row>
    <row r="52" spans="1:20" ht="63" x14ac:dyDescent="0.25">
      <c r="A52" s="49" t="s">
        <v>71</v>
      </c>
      <c r="B52" s="64" t="s">
        <v>74</v>
      </c>
      <c r="C52" s="53"/>
      <c r="D52" s="53"/>
      <c r="E52" s="53"/>
      <c r="F52" s="53"/>
      <c r="G52" s="53"/>
      <c r="H52" s="53"/>
      <c r="I52" s="53"/>
      <c r="J52" s="53"/>
      <c r="K52" s="53"/>
      <c r="L52" s="53"/>
      <c r="M52" s="53"/>
      <c r="N52" s="53"/>
      <c r="O52" s="53"/>
      <c r="P52" s="53"/>
      <c r="Q52" s="53"/>
      <c r="R52" s="53"/>
      <c r="S52" s="53"/>
      <c r="T52" s="53"/>
    </row>
    <row r="53" spans="1:20" ht="31.5" x14ac:dyDescent="0.25">
      <c r="A53" s="49" t="s">
        <v>40</v>
      </c>
      <c r="B53" s="64" t="s">
        <v>76</v>
      </c>
      <c r="C53" s="53"/>
      <c r="D53" s="53"/>
      <c r="E53" s="53"/>
      <c r="F53" s="53"/>
      <c r="G53" s="53"/>
      <c r="H53" s="53"/>
      <c r="I53" s="53"/>
      <c r="J53" s="53"/>
      <c r="K53" s="53"/>
      <c r="L53" s="53"/>
      <c r="M53" s="53"/>
      <c r="N53" s="53"/>
      <c r="O53" s="53"/>
      <c r="P53" s="53"/>
      <c r="Q53" s="53"/>
      <c r="R53" s="53"/>
      <c r="S53" s="53"/>
      <c r="T53" s="53"/>
    </row>
    <row r="54" spans="1:20" ht="31.5" x14ac:dyDescent="0.25">
      <c r="A54" s="49" t="s">
        <v>38</v>
      </c>
      <c r="B54" s="64" t="s">
        <v>77</v>
      </c>
      <c r="C54" s="53"/>
      <c r="D54" s="53"/>
      <c r="E54" s="53"/>
      <c r="F54" s="53"/>
      <c r="G54" s="53"/>
      <c r="H54" s="53"/>
      <c r="I54" s="53"/>
      <c r="J54" s="53"/>
      <c r="K54" s="53"/>
      <c r="L54" s="53"/>
      <c r="M54" s="53"/>
      <c r="N54" s="53"/>
      <c r="O54" s="53"/>
      <c r="P54" s="53"/>
      <c r="Q54" s="53"/>
      <c r="R54" s="53"/>
      <c r="S54" s="53"/>
      <c r="T54" s="53"/>
    </row>
    <row r="55" spans="1:20" ht="63" x14ac:dyDescent="0.25">
      <c r="A55" s="49" t="s">
        <v>79</v>
      </c>
      <c r="B55" s="64" t="s">
        <v>78</v>
      </c>
      <c r="C55" s="53"/>
      <c r="D55" s="53"/>
      <c r="E55" s="53"/>
      <c r="F55" s="53"/>
      <c r="G55" s="53"/>
      <c r="H55" s="53"/>
      <c r="I55" s="53"/>
      <c r="J55" s="53"/>
      <c r="K55" s="53"/>
      <c r="L55" s="53"/>
      <c r="M55" s="53"/>
      <c r="N55" s="53"/>
      <c r="O55" s="53"/>
      <c r="P55" s="53"/>
      <c r="Q55" s="53"/>
      <c r="R55" s="53"/>
      <c r="S55" s="53"/>
      <c r="T55" s="53"/>
    </row>
    <row r="56" spans="1:20" ht="63" x14ac:dyDescent="0.25">
      <c r="A56" s="49" t="s">
        <v>36</v>
      </c>
      <c r="B56" s="64" t="s">
        <v>80</v>
      </c>
      <c r="C56" s="53"/>
      <c r="D56" s="53"/>
      <c r="E56" s="53"/>
      <c r="F56" s="53"/>
      <c r="G56" s="53"/>
      <c r="H56" s="53"/>
      <c r="I56" s="53"/>
      <c r="J56" s="53"/>
      <c r="K56" s="53"/>
      <c r="L56" s="53"/>
      <c r="M56" s="53"/>
      <c r="N56" s="53"/>
      <c r="O56" s="53"/>
      <c r="P56" s="53"/>
      <c r="Q56" s="53"/>
      <c r="R56" s="53"/>
      <c r="S56" s="53"/>
      <c r="T56" s="53"/>
    </row>
    <row r="57" spans="1:20" ht="31.5" x14ac:dyDescent="0.25">
      <c r="A57" s="49" t="s">
        <v>37</v>
      </c>
      <c r="B57" s="64" t="s">
        <v>81</v>
      </c>
      <c r="C57" s="53"/>
      <c r="D57" s="53"/>
      <c r="E57" s="53"/>
      <c r="F57" s="53"/>
      <c r="G57" s="53"/>
      <c r="H57" s="53"/>
      <c r="I57" s="53"/>
      <c r="J57" s="53"/>
      <c r="K57" s="53"/>
      <c r="L57" s="53"/>
      <c r="M57" s="53"/>
      <c r="N57" s="53"/>
      <c r="O57" s="53"/>
      <c r="P57" s="53"/>
      <c r="Q57" s="53"/>
      <c r="R57" s="53"/>
      <c r="S57" s="53"/>
      <c r="T57" s="53"/>
    </row>
    <row r="58" spans="1:20" ht="31.5" x14ac:dyDescent="0.25">
      <c r="A58" s="70" t="s">
        <v>41</v>
      </c>
      <c r="B58" s="64" t="s">
        <v>82</v>
      </c>
      <c r="C58" s="53"/>
      <c r="D58" s="53"/>
      <c r="E58" s="53"/>
      <c r="F58" s="53"/>
      <c r="G58" s="53"/>
      <c r="H58" s="53"/>
      <c r="I58" s="53"/>
      <c r="J58" s="53"/>
      <c r="K58" s="53"/>
      <c r="L58" s="53"/>
      <c r="M58" s="53"/>
      <c r="N58" s="53"/>
      <c r="O58" s="53"/>
      <c r="P58" s="53"/>
      <c r="Q58" s="53"/>
      <c r="R58" s="53"/>
      <c r="S58" s="53"/>
      <c r="T58" s="53"/>
    </row>
    <row r="59" spans="1:20" ht="31.5" x14ac:dyDescent="0.25">
      <c r="A59" s="138" t="s">
        <v>106</v>
      </c>
      <c r="B59" s="139" t="s">
        <v>108</v>
      </c>
    </row>
  </sheetData>
  <mergeCells count="4">
    <mergeCell ref="A5:B5"/>
    <mergeCell ref="A6:B6"/>
    <mergeCell ref="A2:B3"/>
    <mergeCell ref="B7:B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
  <sheetViews>
    <sheetView workbookViewId="0">
      <selection activeCell="E5" sqref="E5"/>
    </sheetView>
  </sheetViews>
  <sheetFormatPr baseColWidth="10" defaultRowHeight="21" x14ac:dyDescent="0.35"/>
  <cols>
    <col min="1" max="1" width="17.85546875" customWidth="1"/>
    <col min="2" max="2" width="25.5703125" style="96" customWidth="1"/>
    <col min="3" max="3" width="15.85546875" style="96" customWidth="1"/>
    <col min="4" max="4" width="21.140625" style="96" customWidth="1"/>
    <col min="5" max="5" width="25.5703125" style="96" customWidth="1"/>
    <col min="6" max="6" width="13.5703125" customWidth="1"/>
  </cols>
  <sheetData>
    <row r="1" spans="1:6" s="101" customFormat="1" ht="63" x14ac:dyDescent="0.25">
      <c r="A1" s="100" t="s">
        <v>98</v>
      </c>
      <c r="B1" s="97" t="s">
        <v>20</v>
      </c>
      <c r="C1" s="97" t="s">
        <v>23</v>
      </c>
      <c r="D1" s="98" t="s">
        <v>22</v>
      </c>
      <c r="E1" s="99" t="s">
        <v>21</v>
      </c>
      <c r="F1" s="103" t="s">
        <v>99</v>
      </c>
    </row>
    <row r="2" spans="1:6" ht="15.75" x14ac:dyDescent="0.25">
      <c r="A2" s="102">
        <f>ROW()-1</f>
        <v>1</v>
      </c>
      <c r="B2" s="104"/>
      <c r="C2" s="104"/>
      <c r="D2" s="104"/>
      <c r="E2" s="104"/>
      <c r="F2" s="105">
        <f>COUNTIFS(TenueAgent[[#This Row],[Tenue conforme : propre, à manches courtes et sans vêtements personnels]],"oui",TenueAgent[[#This Row],[Cheveux courts ou noués]],"Oui",TenueAgent[[#This Row],[Zéro bijou aux mains et poignets]],"Oui",TenueAgent[[#This Row],[Ongles courts sans vernis ni faux ongles]],"Oui")</f>
        <v>0</v>
      </c>
    </row>
  </sheetData>
  <dataValidations count="1">
    <dataValidation type="list" allowBlank="1" showInputMessage="1" showErrorMessage="1" sqref="B2:E2">
      <formula1>"Oui,Non,NC"</formula1>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workbookViewId="0">
      <selection activeCell="B6" sqref="B6"/>
    </sheetView>
  </sheetViews>
  <sheetFormatPr baseColWidth="10" defaultRowHeight="15" x14ac:dyDescent="0.25"/>
  <cols>
    <col min="1" max="1" width="10.140625" bestFit="1" customWidth="1"/>
    <col min="2" max="2" width="17" bestFit="1" customWidth="1"/>
    <col min="3" max="3" width="15.85546875" bestFit="1" customWidth="1"/>
    <col min="4" max="4" width="20.7109375" bestFit="1" customWidth="1"/>
    <col min="5" max="5" width="14.42578125" bestFit="1" customWidth="1"/>
    <col min="6" max="6" width="10.7109375" bestFit="1" customWidth="1"/>
    <col min="7" max="7" width="22.140625" bestFit="1" customWidth="1"/>
    <col min="8" max="8" width="12.140625" bestFit="1" customWidth="1"/>
    <col min="9" max="9" width="20.85546875" bestFit="1" customWidth="1"/>
    <col min="10" max="10" width="27.42578125" bestFit="1" customWidth="1"/>
  </cols>
  <sheetData>
    <row r="1" spans="1:10" s="115" customFormat="1" ht="105" x14ac:dyDescent="0.25">
      <c r="A1" s="114" t="s">
        <v>98</v>
      </c>
      <c r="B1" s="106" t="s">
        <v>24</v>
      </c>
      <c r="C1" s="106" t="s">
        <v>27</v>
      </c>
      <c r="D1" s="106" t="s">
        <v>26</v>
      </c>
      <c r="E1" s="106" t="s">
        <v>28</v>
      </c>
      <c r="F1" s="106" t="s">
        <v>84</v>
      </c>
      <c r="G1" s="107" t="s">
        <v>49</v>
      </c>
      <c r="H1" s="106" t="s">
        <v>8</v>
      </c>
      <c r="I1" s="106" t="s">
        <v>31</v>
      </c>
      <c r="J1" s="107" t="s">
        <v>50</v>
      </c>
    </row>
    <row r="2" spans="1:10" x14ac:dyDescent="0.25">
      <c r="A2" s="112">
        <f>ROW()-1</f>
        <v>1</v>
      </c>
      <c r="B2" s="111"/>
      <c r="C2" s="111"/>
      <c r="D2" s="111"/>
      <c r="E2" s="111"/>
      <c r="F2" s="111"/>
      <c r="G2" s="111"/>
      <c r="H2" s="111"/>
      <c r="I2" s="111"/>
      <c r="J2" s="111"/>
    </row>
    <row r="3" spans="1:10" x14ac:dyDescent="0.25">
      <c r="A3" s="102"/>
      <c r="B3" s="110"/>
      <c r="C3" s="110"/>
      <c r="D3" s="110"/>
      <c r="E3" s="110"/>
      <c r="F3" s="110"/>
      <c r="G3" s="110"/>
      <c r="H3" s="110"/>
      <c r="I3" s="110"/>
      <c r="J3" s="110"/>
    </row>
  </sheetData>
  <dataValidations count="1">
    <dataValidation type="list" allowBlank="1" showInputMessage="1" showErrorMessage="1" sqref="B2:J3">
      <formula1>"Oui,Non,NC"</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workbookViewId="0">
      <selection activeCell="E2" sqref="E2"/>
    </sheetView>
  </sheetViews>
  <sheetFormatPr baseColWidth="10" defaultRowHeight="15" x14ac:dyDescent="0.25"/>
  <cols>
    <col min="1" max="1" width="10.140625" bestFit="1" customWidth="1"/>
    <col min="2" max="2" width="16.5703125" customWidth="1"/>
    <col min="3" max="3" width="16.85546875" customWidth="1"/>
    <col min="4" max="4" width="25.7109375" customWidth="1"/>
    <col min="5" max="5" width="22.5703125" customWidth="1"/>
  </cols>
  <sheetData>
    <row r="1" spans="1:5" s="53" customFormat="1" ht="45.75" thickBot="1" x14ac:dyDescent="0.3">
      <c r="A1" s="53" t="s">
        <v>98</v>
      </c>
      <c r="B1" s="116" t="s">
        <v>11</v>
      </c>
      <c r="C1" s="107" t="s">
        <v>30</v>
      </c>
      <c r="D1" s="107" t="s">
        <v>15</v>
      </c>
      <c r="E1" s="146" t="s">
        <v>33</v>
      </c>
    </row>
    <row r="2" spans="1:5" x14ac:dyDescent="0.25">
      <c r="A2" s="53">
        <f>ROW()-1</f>
        <v>1</v>
      </c>
      <c r="B2" s="111"/>
      <c r="C2" s="111"/>
      <c r="D2" s="111"/>
      <c r="E2" s="111"/>
    </row>
    <row r="3" spans="1:5" x14ac:dyDescent="0.25">
      <c r="A3" s="102"/>
      <c r="B3" s="110"/>
      <c r="C3" s="110"/>
      <c r="D3" s="110"/>
      <c r="E3" s="110"/>
    </row>
  </sheetData>
  <dataValidations count="2">
    <dataValidation type="list" allowBlank="1" showInputMessage="1" showErrorMessage="1" sqref="B3:E3">
      <mc:AlternateContent xmlns:x12ac="http://schemas.microsoft.com/office/spreadsheetml/2011/1/ac" xmlns:mc="http://schemas.openxmlformats.org/markup-compatibility/2006">
        <mc:Choice Requires="x12ac">
          <x12ac:list>"Oui,Non",NC</x12ac:list>
        </mc:Choice>
        <mc:Fallback>
          <formula1>"Oui,Non,NC"</formula1>
        </mc:Fallback>
      </mc:AlternateContent>
    </dataValidation>
    <dataValidation type="list" allowBlank="1" showInputMessage="1" showErrorMessage="1" sqref="B2:E2">
      <formula1>"Oui,Non,NC"</formula1>
    </dataValidation>
  </dataValidation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
  <sheetViews>
    <sheetView workbookViewId="0">
      <selection activeCell="R6" sqref="R6"/>
    </sheetView>
  </sheetViews>
  <sheetFormatPr baseColWidth="10" defaultRowHeight="15" x14ac:dyDescent="0.25"/>
  <cols>
    <col min="2" max="3" width="14.85546875" customWidth="1"/>
    <col min="4" max="4" width="19.42578125" customWidth="1"/>
    <col min="5" max="5" width="19.7109375" customWidth="1"/>
    <col min="6" max="6" width="17.85546875" customWidth="1"/>
    <col min="7" max="7" width="18.28515625" customWidth="1"/>
    <col min="8" max="8" width="15.140625" customWidth="1"/>
    <col min="9" max="9" width="17.5703125" customWidth="1"/>
    <col min="10" max="10" width="21.28515625" customWidth="1"/>
    <col min="11" max="11" width="22" customWidth="1"/>
    <col min="12" max="12" width="21.42578125" customWidth="1"/>
    <col min="13" max="13" width="15.85546875" customWidth="1"/>
    <col min="14" max="14" width="19.7109375" customWidth="1"/>
    <col min="15" max="15" width="10" customWidth="1"/>
    <col min="16" max="16" width="8" customWidth="1"/>
  </cols>
  <sheetData>
    <row r="1" spans="1:17" s="126" customFormat="1" ht="99.75" customHeight="1" x14ac:dyDescent="0.25">
      <c r="A1" s="126" t="s">
        <v>98</v>
      </c>
      <c r="B1" s="119" t="s">
        <v>92</v>
      </c>
      <c r="C1" s="119" t="s">
        <v>93</v>
      </c>
      <c r="D1" s="119" t="s">
        <v>89</v>
      </c>
      <c r="E1" s="119" t="s">
        <v>88</v>
      </c>
      <c r="F1" s="119" t="s">
        <v>65</v>
      </c>
      <c r="G1" s="119" t="s">
        <v>57</v>
      </c>
      <c r="H1" s="120" t="s">
        <v>12</v>
      </c>
      <c r="I1" s="119" t="s">
        <v>34</v>
      </c>
      <c r="J1" s="119" t="s">
        <v>61</v>
      </c>
      <c r="K1" s="119" t="s">
        <v>35</v>
      </c>
      <c r="L1" s="119" t="s">
        <v>68</v>
      </c>
      <c r="M1" s="119" t="s">
        <v>14</v>
      </c>
      <c r="N1" s="119" t="s">
        <v>67</v>
      </c>
      <c r="O1" s="119" t="s">
        <v>13</v>
      </c>
      <c r="P1" s="119" t="s">
        <v>16</v>
      </c>
      <c r="Q1"/>
    </row>
    <row r="2" spans="1:17" x14ac:dyDescent="0.25">
      <c r="A2" s="118">
        <f>ROW()-1</f>
        <v>1</v>
      </c>
      <c r="B2" s="124"/>
      <c r="C2" s="124"/>
      <c r="D2" s="124"/>
      <c r="E2" s="124"/>
      <c r="F2" s="124"/>
      <c r="G2" s="124"/>
      <c r="H2" s="124"/>
      <c r="I2" s="124"/>
      <c r="J2" s="124"/>
      <c r="K2" s="124"/>
      <c r="L2" s="124"/>
      <c r="M2" s="124"/>
      <c r="N2" s="125"/>
      <c r="O2" s="125"/>
      <c r="P2" s="125"/>
    </row>
  </sheetData>
  <dataValidations count="1">
    <dataValidation type="list" allowBlank="1" showInputMessage="1" showErrorMessage="1" sqref="B2:P2">
      <formula1>"Oui,Non,NC"</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D1" workbookViewId="0">
      <selection activeCell="I9" sqref="I9"/>
    </sheetView>
  </sheetViews>
  <sheetFormatPr baseColWidth="10" defaultRowHeight="15" x14ac:dyDescent="0.25"/>
  <cols>
    <col min="3" max="3" width="21.7109375" customWidth="1"/>
    <col min="4" max="4" width="21.5703125" customWidth="1"/>
    <col min="5" max="5" width="21.85546875" customWidth="1"/>
    <col min="6" max="6" width="12.85546875" customWidth="1"/>
    <col min="7" max="7" width="16.7109375" customWidth="1"/>
    <col min="8" max="8" width="23.7109375" customWidth="1"/>
    <col min="9" max="9" width="18.5703125" customWidth="1"/>
    <col min="10" max="10" width="19" customWidth="1"/>
    <col min="11" max="11" width="11.140625" customWidth="1"/>
  </cols>
  <sheetData>
    <row r="1" spans="1:13" s="53" customFormat="1" ht="75" x14ac:dyDescent="0.25">
      <c r="A1" s="53" t="s">
        <v>98</v>
      </c>
      <c r="B1" s="127" t="s">
        <v>105</v>
      </c>
      <c r="C1" s="127" t="s">
        <v>75</v>
      </c>
      <c r="D1" s="127" t="s">
        <v>72</v>
      </c>
      <c r="E1" s="127" t="s">
        <v>71</v>
      </c>
      <c r="F1" s="127" t="s">
        <v>40</v>
      </c>
      <c r="G1" s="127" t="s">
        <v>38</v>
      </c>
      <c r="H1" s="127" t="s">
        <v>39</v>
      </c>
      <c r="I1" s="147" t="s">
        <v>111</v>
      </c>
      <c r="J1" s="127" t="s">
        <v>36</v>
      </c>
      <c r="K1" s="127" t="s">
        <v>37</v>
      </c>
      <c r="L1" s="127" t="s">
        <v>41</v>
      </c>
      <c r="M1" s="140" t="s">
        <v>106</v>
      </c>
    </row>
    <row r="2" spans="1:13" x14ac:dyDescent="0.25">
      <c r="A2" s="53">
        <f>ROW()-1</f>
        <v>1</v>
      </c>
      <c r="B2" s="124"/>
      <c r="C2" s="124"/>
      <c r="D2" s="124"/>
      <c r="E2" s="124"/>
      <c r="F2" s="124"/>
      <c r="G2" s="124"/>
      <c r="H2" s="124"/>
      <c r="I2" s="124"/>
      <c r="J2" s="124"/>
      <c r="K2" s="124"/>
      <c r="L2" s="124"/>
      <c r="M2" s="124"/>
    </row>
    <row r="3" spans="1:13" x14ac:dyDescent="0.25">
      <c r="A3" s="102"/>
      <c r="B3" s="102"/>
      <c r="C3" s="110"/>
      <c r="D3" s="110"/>
      <c r="E3" s="110"/>
      <c r="F3" s="110"/>
      <c r="G3" s="110"/>
      <c r="H3" s="110"/>
      <c r="I3" s="110"/>
      <c r="J3" s="110"/>
      <c r="K3" s="110"/>
    </row>
  </sheetData>
  <dataValidations count="1">
    <dataValidation type="list" allowBlank="1" showInputMessage="1" showErrorMessage="1" sqref="C3:K3 B2:M2">
      <formula1>"Oui,Non,NC"</formula1>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B13" sqref="B13"/>
    </sheetView>
  </sheetViews>
  <sheetFormatPr baseColWidth="10" defaultRowHeight="15" x14ac:dyDescent="0.25"/>
  <cols>
    <col min="1" max="1" width="23" style="108" bestFit="1" customWidth="1"/>
    <col min="2" max="2" width="19.140625" customWidth="1"/>
    <col min="3" max="3" width="19.7109375" customWidth="1"/>
    <col min="4" max="4" width="19.28515625" customWidth="1"/>
    <col min="5" max="5" width="13.5703125" customWidth="1"/>
    <col min="6" max="6" width="14.5703125" customWidth="1"/>
    <col min="7" max="7" width="13.42578125" customWidth="1"/>
    <col min="8" max="8" width="20" customWidth="1"/>
    <col min="9" max="9" width="12.140625" customWidth="1"/>
    <col min="10" max="10" width="10.140625" customWidth="1"/>
    <col min="11" max="11" width="13" customWidth="1"/>
    <col min="12" max="12" width="13.7109375" customWidth="1"/>
    <col min="13" max="13" width="11.140625" customWidth="1"/>
    <col min="14" max="14" width="19.42578125" customWidth="1"/>
    <col min="15" max="15" width="9.7109375" customWidth="1"/>
    <col min="16" max="16" width="8.140625" customWidth="1"/>
  </cols>
  <sheetData>
    <row r="1" spans="1:10" ht="58.5" customHeight="1" x14ac:dyDescent="0.25">
      <c r="A1" s="113" t="s">
        <v>102</v>
      </c>
      <c r="B1" s="107" t="s">
        <v>20</v>
      </c>
      <c r="C1" s="107" t="s">
        <v>23</v>
      </c>
      <c r="D1" s="106" t="s">
        <v>22</v>
      </c>
      <c r="E1" s="114" t="s">
        <v>21</v>
      </c>
    </row>
    <row r="2" spans="1:10" x14ac:dyDescent="0.25">
      <c r="A2" s="107" t="s">
        <v>100</v>
      </c>
      <c r="B2" s="128" t="e">
        <f>COUNTIF(TenueAgent[Tenue conforme : propre, à manches courtes et sans vêtements personnels],"Oui")/COUNTA('Tenue de l''agent'!B$2:B$97)</f>
        <v>#DIV/0!</v>
      </c>
      <c r="C2" s="128" t="e">
        <f>COUNTIF(TenueAgent[Cheveux courts ou noués],"Oui")/COUNTA('Tenue de l''agent'!C$2:C$97)</f>
        <v>#DIV/0!</v>
      </c>
      <c r="D2" s="128" t="e">
        <f>COUNTIF(TenueAgent[Zéro bijou aux mains et poignets],"Oui")/COUNTA('Tenue de l''agent'!D$2:D$97)</f>
        <v>#DIV/0!</v>
      </c>
      <c r="E2" s="128" t="e">
        <f>COUNTIF(TenueAgent[Ongles courts sans vernis ni faux ongles],"Oui")/COUNTA('Tenue de l''agent'!E$2:E$97)</f>
        <v>#DIV/0!</v>
      </c>
    </row>
    <row r="3" spans="1:10" x14ac:dyDescent="0.25">
      <c r="A3" s="107" t="s">
        <v>101</v>
      </c>
      <c r="B3" s="128" t="e">
        <f>COUNTIF(TenueAgent[Tenue conforme : propre, à manches courtes et sans vêtements personnels],"Non")/COUNTA('Tenue de l''agent'!B$2:B$97)</f>
        <v>#DIV/0!</v>
      </c>
      <c r="C3" s="128" t="e">
        <f>COUNTIF(TenueAgent[Cheveux courts ou noués],"Non")/COUNTA('Tenue de l''agent'!C$2:C$97)</f>
        <v>#DIV/0!</v>
      </c>
      <c r="D3" s="128" t="e">
        <f>COUNTIF(TenueAgent[Zéro bijou aux mains et poignets],"Non")/COUNTA('Tenue de l''agent'!D$2:D$97)</f>
        <v>#DIV/0!</v>
      </c>
      <c r="E3" s="128" t="e">
        <f>COUNTIF(TenueAgent[Ongles courts sans vernis ni faux ongles],"Non")/COUNTA('Tenue de l''agent'!E$2:E$97)</f>
        <v>#DIV/0!</v>
      </c>
    </row>
    <row r="4" spans="1:10" x14ac:dyDescent="0.25">
      <c r="A4" s="106" t="s">
        <v>10</v>
      </c>
      <c r="B4" s="128" t="e">
        <f>COUNTIF(TenueAgent[Tenue conforme : propre, à manches courtes et sans vêtements personnels],"NC")/COUNTA('Tenue de l''agent'!B$2:B$97)</f>
        <v>#DIV/0!</v>
      </c>
      <c r="C4" s="128" t="e">
        <f>COUNTIF(TenueAgent[Cheveux courts ou noués],"NC")/COUNTA('Tenue de l''agent'!C$2:C$97)</f>
        <v>#DIV/0!</v>
      </c>
      <c r="D4" s="128" t="e">
        <f>COUNTIF(TenueAgent[Zéro bijou aux mains et poignets],"NC")/COUNTA('Tenue de l''agent'!D$2:D$97)</f>
        <v>#DIV/0!</v>
      </c>
      <c r="E4" s="128" t="e">
        <f>COUNTIF(TenueAgent[Ongles courts sans vernis ni faux ongles],"NC")/COUNTA('Tenue de l''agent'!E$2:E$97)</f>
        <v>#DIV/0!</v>
      </c>
    </row>
    <row r="6" spans="1:10" ht="15.75" thickBot="1" x14ac:dyDescent="0.3">
      <c r="A6"/>
    </row>
    <row r="7" spans="1:10" ht="192" thickBot="1" x14ac:dyDescent="0.3">
      <c r="A7" s="130" t="s">
        <v>25</v>
      </c>
      <c r="B7" s="131" t="s">
        <v>24</v>
      </c>
      <c r="C7" s="131" t="s">
        <v>27</v>
      </c>
      <c r="D7" s="131" t="s">
        <v>26</v>
      </c>
      <c r="E7" s="131" t="s">
        <v>28</v>
      </c>
      <c r="F7" s="131" t="s">
        <v>84</v>
      </c>
      <c r="G7" s="132" t="s">
        <v>49</v>
      </c>
      <c r="H7" s="131" t="s">
        <v>8</v>
      </c>
      <c r="I7" s="131" t="s">
        <v>31</v>
      </c>
      <c r="J7" s="137" t="s">
        <v>50</v>
      </c>
    </row>
    <row r="8" spans="1:10" x14ac:dyDescent="0.25">
      <c r="A8" s="131" t="s">
        <v>103</v>
      </c>
      <c r="B8" s="128" t="e">
        <f>COUNTIF(Tableau3[Utilisation d''un guéridon],"Oui")/COUNTA('Préparation du soins'!B$2:B$100)</f>
        <v>#DIV/0!</v>
      </c>
      <c r="C8" s="128" t="e">
        <f>COUNTIF(Tableau3[Présence d''un flacon de SHA],"Oui")/COUNTA('Préparation du soins'!C$2:C$100)</f>
        <v>#DIV/0!</v>
      </c>
      <c r="D8" s="128" t="e">
        <f>COUNTIF(Tableau3[Présence d''une boite de gants à UU],"Oui")/COUNTA('Préparation du soins'!D$2:D$100)</f>
        <v>#DIV/0!</v>
      </c>
      <c r="E8" s="128" t="e">
        <f>COUNTIF(Tableau3[Présence de détergent désinfectant],"Oui")/COUNTA('Préparation du soins'!E$2:E$100)</f>
        <v>#DIV/0!</v>
      </c>
      <c r="F8" s="128" t="e">
        <f>COUNTIF(Tableau3[Présence d''essuie main ],"Oui")/COUNTA('Préparation du soins'!F$2:F$100)</f>
        <v>#DIV/0!</v>
      </c>
      <c r="G8" s="128" t="e">
        <f>COUNTIF(Tableau3[Matériel et pommades individualisés (gants, brosses/peignes, pommade, huile de massage…)],"Oui")/COUNTA('Préparation du soins'!G$2:G$100)</f>
        <v>#DIV/0!</v>
      </c>
      <c r="H8" s="128" t="e">
        <f>COUNTIF(Tableau3[FHA avant préparation du matériel],"Oui")/COUNTA('Préparation du soins'!H$2:H$100)</f>
        <v>#DIV/0!</v>
      </c>
      <c r="I8" s="128" t="e">
        <f>COUNTIF(Tableau3[Présence uniquement du matériel nécessaire au soin],"Oui")/COUNTA('Préparation du soins'!I$2:I$100)</f>
        <v>#DIV/0!</v>
      </c>
      <c r="J8" s="128" t="e">
        <f>COUNTIF(Tableau3[Matériel propre (cuvette, guéridon, petit matériel de soins et équipements partagés ou communs tel chariot douche, lève-personnes, sèche cheveux, coupe ongle…)],"Oui")/COUNTA('Préparation du soins'!J$2:J$100)</f>
        <v>#DIV/0!</v>
      </c>
    </row>
    <row r="9" spans="1:10" x14ac:dyDescent="0.25">
      <c r="A9" s="131" t="s">
        <v>104</v>
      </c>
      <c r="B9" s="128" t="e">
        <f>COUNTIF(Tableau3[Utilisation d''un guéridon],"Non")/COUNTA('Préparation du soins'!B$2:B$100)</f>
        <v>#DIV/0!</v>
      </c>
      <c r="C9" s="128" t="e">
        <f>COUNTIF(Tableau3[Présence d''un flacon de SHA],"Non")/COUNTA('Préparation du soins'!C$2:C$100)</f>
        <v>#DIV/0!</v>
      </c>
      <c r="D9" s="128" t="e">
        <f>COUNTIF(Tableau3[Présence d''une boite de gants à UU],"Non")/COUNTA('Préparation du soins'!D$2:D$100)</f>
        <v>#DIV/0!</v>
      </c>
      <c r="E9" s="128" t="e">
        <f>COUNTIF(Tableau3[Présence de détergent désinfectant],"Non")/COUNTA('Préparation du soins'!E$2:E$100)</f>
        <v>#DIV/0!</v>
      </c>
      <c r="F9" s="128" t="e">
        <f>COUNTIF(Tableau3[Présence d''essuie main ],"Non")/COUNTA('Préparation du soins'!F$2:F$100)</f>
        <v>#DIV/0!</v>
      </c>
      <c r="G9" s="128" t="e">
        <f>COUNTIF(Tableau3[Matériel et pommades individualisés (gants, brosses/peignes, pommade, huile de massage…)],"Non")/COUNTA('Préparation du soins'!G$2:G$100)</f>
        <v>#DIV/0!</v>
      </c>
      <c r="H9" s="128" t="e">
        <f>COUNTIF(Tableau3[FHA avant préparation du matériel],"Non")/COUNTA('Préparation du soins'!H$2:H$100)</f>
        <v>#DIV/0!</v>
      </c>
      <c r="I9" s="128" t="e">
        <f>COUNTIF(Tableau3[Présence uniquement du matériel nécessaire au soin],"Non")/COUNTA('Préparation du soins'!I$2:I$100)</f>
        <v>#DIV/0!</v>
      </c>
      <c r="J9" s="128" t="e">
        <f>COUNTIF(Tableau3[Matériel propre (cuvette, guéridon, petit matériel de soins et équipements partagés ou communs tel chariot douche, lève-personnes, sèche cheveux, coupe ongle…)],"Non")/COUNTA('Préparation du soins'!J$2:J$100)</f>
        <v>#DIV/0!</v>
      </c>
    </row>
    <row r="10" spans="1:10" x14ac:dyDescent="0.25">
      <c r="A10" s="131" t="s">
        <v>10</v>
      </c>
      <c r="B10" s="128" t="e">
        <f>COUNTIF(Tableau3[Utilisation d''un guéridon],"NC")/COUNTA('Préparation du soins'!B$2:B$100)</f>
        <v>#DIV/0!</v>
      </c>
      <c r="C10" s="128" t="e">
        <f>COUNTIF(Tableau3[Présence d''un flacon de SHA],"NC")/COUNTA('Préparation du soins'!C$2:C$100)</f>
        <v>#DIV/0!</v>
      </c>
      <c r="D10" s="128" t="e">
        <f>COUNTIF(Tableau3[Présence d''une boite de gants à UU],"NC")/COUNTA('Préparation du soins'!D$2:D$100)</f>
        <v>#DIV/0!</v>
      </c>
      <c r="E10" s="128" t="e">
        <f>COUNTIF(Tableau3[Présence de détergent désinfectant],"NC")/COUNTA('Préparation du soins'!E$2:E$100)</f>
        <v>#DIV/0!</v>
      </c>
      <c r="F10" s="128" t="e">
        <f>COUNTIF(Tableau3[Présence d''essuie main ],"NC")/COUNTA('Préparation du soins'!F$2:F$100)</f>
        <v>#DIV/0!</v>
      </c>
      <c r="G10" s="128" t="e">
        <f>COUNTIF(Tableau3[Matériel et pommades individualisés (gants, brosses/peignes, pommade, huile de massage…)],"NC")/COUNTA('Préparation du soins'!G$2:G$100)</f>
        <v>#DIV/0!</v>
      </c>
      <c r="H10" s="128" t="e">
        <f>COUNTIF(Tableau3[FHA avant préparation du matériel],"NC")/COUNTA('Préparation du soins'!H$2:H$100)</f>
        <v>#DIV/0!</v>
      </c>
      <c r="I10" s="128" t="e">
        <f>COUNTIF(Tableau3[Présence uniquement du matériel nécessaire au soin],"NC")/COUNTA('Préparation du soins'!I$2:I$100)</f>
        <v>#DIV/0!</v>
      </c>
      <c r="J10" s="128" t="e">
        <f>COUNTIF(Tableau3[Matériel propre (cuvette, guéridon, petit matériel de soins et équipements partagés ou communs tel chariot douche, lève-personnes, sèche cheveux, coupe ongle…)],"NC")/COUNTA('Préparation du soins'!J$2:J$100)</f>
        <v>#DIV/0!</v>
      </c>
    </row>
    <row r="11" spans="1:10" x14ac:dyDescent="0.25">
      <c r="A11"/>
    </row>
    <row r="12" spans="1:10" ht="15.75" thickBot="1" x14ac:dyDescent="0.3"/>
    <row r="13" spans="1:10" ht="51.75" thickBot="1" x14ac:dyDescent="0.3">
      <c r="A13" s="133" t="s">
        <v>32</v>
      </c>
      <c r="B13" s="148" t="s">
        <v>11</v>
      </c>
      <c r="C13" s="109" t="s">
        <v>30</v>
      </c>
      <c r="D13" s="109" t="s">
        <v>15</v>
      </c>
      <c r="E13" s="109" t="s">
        <v>33</v>
      </c>
    </row>
    <row r="14" spans="1:10" x14ac:dyDescent="0.25">
      <c r="A14" s="129" t="s">
        <v>100</v>
      </c>
      <c r="B14" s="128" t="e">
        <f>COUNTIF(Tableau5[FHA avant contact avec le résident],"Oui")/COUNTA('Avant la toilette'!B$2:B$100)</f>
        <v>#DIV/0!</v>
      </c>
      <c r="C14" s="128" t="e">
        <f>COUNTIF(Tableau5[Poubelle à portée de mains],"Oui")/COUNTA('Avant la toilette'!C$2:C$100)</f>
        <v>#DIV/0!</v>
      </c>
      <c r="D14" s="128" t="e">
        <f>COUNTIF(Tableau5[Protection de la tenue juste avant de débuter le soin],"Oui")/COUNTA('Avant la toilette'!D$2:D$100)</f>
        <v>#DIV/0!</v>
      </c>
      <c r="E14" s="128" t="e">
        <f>COUNTIF(Tableau5[Préparation du linge du résident et protection],"Oui")/COUNTA('Avant la toilette'!E$2:E$100)</f>
        <v>#DIV/0!</v>
      </c>
    </row>
    <row r="15" spans="1:10" x14ac:dyDescent="0.25">
      <c r="A15" s="129" t="s">
        <v>101</v>
      </c>
      <c r="B15" s="128" t="e">
        <f>COUNTIF(Tableau5[FHA avant contact avec le résident],"Non")/COUNTA('Avant la toilette'!B$2:B$100)</f>
        <v>#DIV/0!</v>
      </c>
      <c r="C15" s="128" t="e">
        <f>COUNTIF(Tableau5[Poubelle à portée de mains],"Non")/COUNTA('Avant la toilette'!C$2:C$100)</f>
        <v>#DIV/0!</v>
      </c>
      <c r="D15" s="128" t="e">
        <f>COUNTIF(Tableau5[Protection de la tenue juste avant de débuter le soin],"Non")/COUNTA('Avant la toilette'!D$2:D$100)</f>
        <v>#DIV/0!</v>
      </c>
      <c r="E15" s="128" t="e">
        <f>COUNTIF(Tableau5[Préparation du linge du résident et protection],"Non")/COUNTA('Avant la toilette'!E$2:E$100)</f>
        <v>#DIV/0!</v>
      </c>
    </row>
    <row r="16" spans="1:10" x14ac:dyDescent="0.25">
      <c r="A16" s="129" t="s">
        <v>10</v>
      </c>
      <c r="B16" s="128" t="e">
        <f>COUNTIF(Tableau5[FHA avant contact avec le résident],"NC")/COUNTA('Avant la toilette'!B$2:B$100)</f>
        <v>#DIV/0!</v>
      </c>
      <c r="C16" s="128" t="e">
        <f>COUNTIF(Tableau5[Poubelle à portée de mains],"NC")/COUNTA('Avant la toilette'!C$2:C$100)</f>
        <v>#DIV/0!</v>
      </c>
      <c r="D16" s="128" t="e">
        <f>COUNTIF(Tableau5[Protection de la tenue juste avant de débuter le soin],"NC")/COUNTA('Avant la toilette'!D$2:D$100)</f>
        <v>#DIV/0!</v>
      </c>
      <c r="E16" s="128" t="e">
        <f>COUNTIF(Tableau5[Préparation du linge du résident et protection],"NC")/COUNTA('Avant la toilette'!E$2:E$100)</f>
        <v>#DIV/0!</v>
      </c>
    </row>
    <row r="19" spans="1:16" s="135" customFormat="1" ht="102.75" thickBot="1" x14ac:dyDescent="0.3">
      <c r="A19" s="134" t="s">
        <v>6</v>
      </c>
      <c r="B19" s="119" t="s">
        <v>92</v>
      </c>
      <c r="C19" s="119" t="s">
        <v>93</v>
      </c>
      <c r="D19" s="119" t="s">
        <v>89</v>
      </c>
      <c r="E19" s="119" t="s">
        <v>88</v>
      </c>
      <c r="F19" s="119" t="s">
        <v>65</v>
      </c>
      <c r="G19" s="119" t="s">
        <v>57</v>
      </c>
      <c r="H19" s="120" t="s">
        <v>12</v>
      </c>
      <c r="I19" s="119" t="s">
        <v>34</v>
      </c>
      <c r="J19" s="119" t="s">
        <v>61</v>
      </c>
      <c r="K19" s="119" t="s">
        <v>35</v>
      </c>
      <c r="L19" s="119" t="s">
        <v>68</v>
      </c>
      <c r="M19" s="119" t="s">
        <v>14</v>
      </c>
      <c r="N19" s="121" t="s">
        <v>67</v>
      </c>
      <c r="O19" s="122" t="s">
        <v>13</v>
      </c>
      <c r="P19" s="123" t="s">
        <v>16</v>
      </c>
    </row>
    <row r="20" spans="1:16" x14ac:dyDescent="0.25">
      <c r="A20" s="129" t="s">
        <v>100</v>
      </c>
      <c r="B20" s="128" t="e">
        <f>COUNTIF(Tableau6[Si interruption de soins ou sortie de chambre, gants retirés ],"Oui")/COUNTA('Pendant la toilette'!B$2:B$93)</f>
        <v>#DIV/0!</v>
      </c>
      <c r="C20" s="128" t="e">
        <f>COUNTIF(Tableau6[Si interruption de soins ou sortie de chambre, hygiène des mains],"Oui")/COUNTA('Pendant la toilette'!C$2:C$93)</f>
        <v>#DIV/0!</v>
      </c>
      <c r="D20" s="128" t="e">
        <f>COUNTIF(Tableau6[Utilisation conforme de l''eau de la cuvette (changement d''eau / absence de retrempage)],"Oui")/COUNTA('Pendant la toilette'!D$2:D$93)</f>
        <v>#DIV/0!</v>
      </c>
      <c r="E20" s="128" t="e">
        <f>COUNTIF(Tableau6[Changement de gant de toilette en cas de rupture du sens du propre vers le sale],"Oui")/COUNTA('Pendant la toilette'!E$2:E$93)</f>
        <v>#DIV/0!</v>
      </c>
      <c r="F20" s="128" t="e">
        <f>COUNTIF(Tableau6[Utilisation de gant(s) de toilette UU ou élimination de gants de toilette réutilisables pour chaque toilette du siège],"Oui")/COUNTA('Pendant la toilette'!F$2:F$93)</f>
        <v>#DIV/0!</v>
      </c>
      <c r="G20" s="128" t="e">
        <f>COUNTIF(Tableau6[En présence de selles, utilisation de papier absorbant et/ou gants de toilette UU],"Oui")/COUNTA('Pendant la toilette'!G$2:G$93)</f>
        <v>#DIV/0!</v>
      </c>
      <c r="H20" s="128" t="e">
        <f>COUNTIF(Tableau6[Absence de linge sale déposé au sol],"Oui")/COUNTA('Pendant la toilette'!H$2:H$93)</f>
        <v>#DIV/0!</v>
      </c>
      <c r="I20" s="128" t="e">
        <f>COUNTIF(Tableau6[Absence de déchets / protection posés au sol],"Oui")/COUNTA('Pendant la toilette'!I$2:I$93)</f>
        <v>#DIV/0!</v>
      </c>
      <c r="J20" s="128" t="e">
        <f>COUNTIF(Tableau6[Absence de contamination de l''environnement avec des gants contaminés],"Oui")/COUNTA('Pendant la toilette'!J$2:J$93)</f>
        <v>#DIV/0!</v>
      </c>
      <c r="K20" s="128" t="e">
        <f>COUNTIF(Tableau6[Gants portés uniquement pour le contact avec les liquides biologiques],"Oui")/COUNTA('Pendant la toilette'!K$2:K$93)</f>
        <v>#DIV/0!</v>
      </c>
      <c r="L20" s="128" t="e">
        <f>COUNTIF(Tableau6[Gants retirés juste après avoir réalisé la toilette du siège du résident ou le change],"Oui")/COUNTA('Pendant la toilette'!L$2:L$93)</f>
        <v>#DIV/0!</v>
      </c>
      <c r="M20" s="128" t="e">
        <f>COUNTIF(Tableau6[Hygiène des mains au retrait des gants],"Oui")/COUNTA('Pendant la toilette'!M$2:M$93)</f>
        <v>#DIV/0!</v>
      </c>
      <c r="N20" s="128" t="e">
        <f>COUNTIF(Tableau6[Elimination immédiate de la serviette utilisée pour la toilette du siège],"Oui")/COUNTA('Pendant la toilette'!N$2:N$93)</f>
        <v>#DIV/0!</v>
      </c>
      <c r="O20" s="128" t="e">
        <f>COUNTIF(Tableau6[Lavage des pieds réalisé],"Oui")/COUNTA('Pendant la toilette'!O$2:O$93)</f>
        <v>#DIV/0!</v>
      </c>
      <c r="P20" s="128" t="e">
        <f>COUNTIF(Tableau6[Hygiène bucco-dentaire réalisée],"Oui")/COUNTA('Pendant la toilette'!P$2:P$93)</f>
        <v>#DIV/0!</v>
      </c>
    </row>
    <row r="21" spans="1:16" x14ac:dyDescent="0.25">
      <c r="A21" s="129" t="s">
        <v>101</v>
      </c>
      <c r="B21" s="128" t="e">
        <f>COUNTIF(Tableau6[Si interruption de soins ou sortie de chambre, gants retirés ],"Non")/COUNTA('Pendant la toilette'!B$2:B$93)</f>
        <v>#DIV/0!</v>
      </c>
      <c r="C21" s="128" t="e">
        <f>COUNTIF(Tableau6[Si interruption de soins ou sortie de chambre, hygiène des mains],"Non")/COUNTA('Pendant la toilette'!C$2:C$93)</f>
        <v>#DIV/0!</v>
      </c>
      <c r="D21" s="128" t="e">
        <f>COUNTIF(Tableau6[Utilisation conforme de l''eau de la cuvette (changement d''eau / absence de retrempage)],"Non")/COUNTA('Pendant la toilette'!D$2:D$93)</f>
        <v>#DIV/0!</v>
      </c>
      <c r="E21" s="128" t="e">
        <f>COUNTIF(Tableau6[Changement de gant de toilette en cas de rupture du sens du propre vers le sale],"Non")/COUNTA('Pendant la toilette'!E$2:E$93)</f>
        <v>#DIV/0!</v>
      </c>
      <c r="F21" s="128" t="e">
        <f>COUNTIF(Tableau6[Utilisation de gant(s) de toilette UU ou élimination de gants de toilette réutilisables pour chaque toilette du siège],"Non")/COUNTA('Pendant la toilette'!F$2:F$93)</f>
        <v>#DIV/0!</v>
      </c>
      <c r="G21" s="128" t="e">
        <f>COUNTIF(Tableau6[En présence de selles, utilisation de papier absorbant et/ou gants de toilette UU],"Non")/COUNTA('Pendant la toilette'!G$2:G$93)</f>
        <v>#DIV/0!</v>
      </c>
      <c r="H21" s="128" t="e">
        <f>COUNTIF(Tableau6[Absence de linge sale déposé au sol],"Non")/COUNTA('Pendant la toilette'!H$2:H$93)</f>
        <v>#DIV/0!</v>
      </c>
      <c r="I21" s="128" t="e">
        <f>COUNTIF(Tableau6[Absence de déchets / protection posés au sol],"Non")/COUNTA('Pendant la toilette'!I$2:I$93)</f>
        <v>#DIV/0!</v>
      </c>
      <c r="J21" s="128" t="e">
        <f>COUNTIF(Tableau6[Absence de contamination de l''environnement avec des gants contaminés],"Non")/COUNTA('Pendant la toilette'!J$2:J$93)</f>
        <v>#DIV/0!</v>
      </c>
      <c r="K21" s="128" t="e">
        <f>COUNTIF(Tableau6[Gants portés uniquement pour le contact avec les liquides biologiques],"Non")/COUNTA('Pendant la toilette'!K$2:K$93)</f>
        <v>#DIV/0!</v>
      </c>
      <c r="L21" s="128" t="e">
        <f>COUNTIF(Tableau6[Gants retirés juste après avoir réalisé la toilette du siège du résident ou le change],"Non")/COUNTA('Pendant la toilette'!L$2:L$93)</f>
        <v>#DIV/0!</v>
      </c>
      <c r="M21" s="128" t="e">
        <f>COUNTIF(Tableau6[Hygiène des mains au retrait des gants],"Non")/COUNTA('Pendant la toilette'!M$2:M$93)</f>
        <v>#DIV/0!</v>
      </c>
      <c r="N21" s="128" t="e">
        <f>COUNTIF(Tableau6[Elimination immédiate de la serviette utilisée pour la toilette du siège],"Non")/COUNTA('Pendant la toilette'!N$2:N$93)</f>
        <v>#DIV/0!</v>
      </c>
      <c r="O21" s="128" t="e">
        <f>COUNTIF(Tableau6[Lavage des pieds réalisé],"Non")/COUNTA('Pendant la toilette'!O$2:O$93)</f>
        <v>#DIV/0!</v>
      </c>
      <c r="P21" s="128" t="e">
        <f>COUNTIF(Tableau6[Hygiène bucco-dentaire réalisée],"Non")/COUNTA('Pendant la toilette'!P$2:P$93)</f>
        <v>#DIV/0!</v>
      </c>
    </row>
    <row r="22" spans="1:16" x14ac:dyDescent="0.25">
      <c r="A22" s="129" t="s">
        <v>10</v>
      </c>
      <c r="B22" s="128" t="e">
        <f>COUNTIF(Tableau6[Si interruption de soins ou sortie de chambre, gants retirés ],"NC")/COUNTA('Pendant la toilette'!B$2:B$93)</f>
        <v>#DIV/0!</v>
      </c>
      <c r="C22" s="128" t="e">
        <f>COUNTIF(Tableau6[Si interruption de soins ou sortie de chambre, hygiène des mains],"NC")/COUNTA('Pendant la toilette'!C$2:C$93)</f>
        <v>#DIV/0!</v>
      </c>
      <c r="D22" s="128" t="e">
        <f>COUNTIF(Tableau6[Utilisation conforme de l''eau de la cuvette (changement d''eau / absence de retrempage)],"NC")/COUNTA('Pendant la toilette'!D$2:D$93)</f>
        <v>#DIV/0!</v>
      </c>
      <c r="E22" s="128" t="e">
        <f>COUNTIF(Tableau6[Changement de gant de toilette en cas de rupture du sens du propre vers le sale],"NC")/COUNTA('Pendant la toilette'!E$2:E$93)</f>
        <v>#DIV/0!</v>
      </c>
      <c r="F22" s="128" t="e">
        <f>COUNTIF(Tableau6[Utilisation de gant(s) de toilette UU ou élimination de gants de toilette réutilisables pour chaque toilette du siège],"NC")/COUNTA('Pendant la toilette'!F$2:F$93)</f>
        <v>#DIV/0!</v>
      </c>
      <c r="G22" s="128" t="e">
        <f>COUNTIF(Tableau6[En présence de selles, utilisation de papier absorbant et/ou gants de toilette UU],"NC")/COUNTA('Pendant la toilette'!G$2:G$93)</f>
        <v>#DIV/0!</v>
      </c>
      <c r="H22" s="128" t="e">
        <f>COUNTIF(Tableau6[Absence de linge sale déposé au sol],"NC")/COUNTA('Pendant la toilette'!H$2:H$93)</f>
        <v>#DIV/0!</v>
      </c>
      <c r="I22" s="128" t="e">
        <f>COUNTIF(Tableau6[Absence de déchets / protection posés au sol],"NC")/COUNTA('Pendant la toilette'!I$2:I$93)</f>
        <v>#DIV/0!</v>
      </c>
      <c r="J22" s="128" t="e">
        <f>COUNTIF(Tableau6[Absence de contamination de l''environnement avec des gants contaminés],"NC")/COUNTA('Pendant la toilette'!J$2:J$93)</f>
        <v>#DIV/0!</v>
      </c>
      <c r="K22" s="128" t="e">
        <f>COUNTIF(Tableau6[Gants portés uniquement pour le contact avec les liquides biologiques],"NC")/COUNTA('Pendant la toilette'!K$2:K$93)</f>
        <v>#DIV/0!</v>
      </c>
      <c r="L22" s="128" t="e">
        <f>COUNTIF(Tableau6[Gants retirés juste après avoir réalisé la toilette du siège du résident ou le change],"NC")/COUNTA('Pendant la toilette'!L$2:L$93)</f>
        <v>#DIV/0!</v>
      </c>
      <c r="M22" s="128" t="e">
        <f>COUNTIF(Tableau6[Hygiène des mains au retrait des gants],"NC")/COUNTA('Pendant la toilette'!M$2:M$93)</f>
        <v>#DIV/0!</v>
      </c>
      <c r="N22" s="128" t="e">
        <f>COUNTIF(Tableau6[Elimination immédiate de la serviette utilisée pour la toilette du siège],"NC")/COUNTA('Pendant la toilette'!N$2:N$93)</f>
        <v>#DIV/0!</v>
      </c>
      <c r="O22" s="128" t="e">
        <f>COUNTIF(Tableau6[Lavage des pieds réalisé],"NC")/COUNTA('Pendant la toilette'!O$2:O$93)</f>
        <v>#DIV/0!</v>
      </c>
      <c r="P22" s="128" t="e">
        <f>COUNTIF(Tableau6[Hygiène bucco-dentaire réalisée],"NC")/COUNTA('Pendant la toilette'!P$2:P$93)</f>
        <v>#DIV/0!</v>
      </c>
    </row>
    <row r="25" spans="1:16" ht="15.75" thickBot="1" x14ac:dyDescent="0.3"/>
    <row r="26" spans="1:16" ht="102.75" thickBot="1" x14ac:dyDescent="0.3">
      <c r="A26" s="136" t="s">
        <v>7</v>
      </c>
      <c r="B26" s="117" t="s">
        <v>105</v>
      </c>
      <c r="C26" s="117" t="s">
        <v>75</v>
      </c>
      <c r="D26" s="117" t="s">
        <v>72</v>
      </c>
      <c r="E26" s="117" t="s">
        <v>71</v>
      </c>
      <c r="F26" s="117" t="s">
        <v>40</v>
      </c>
      <c r="G26" s="117" t="s">
        <v>38</v>
      </c>
      <c r="H26" s="117" t="s">
        <v>39</v>
      </c>
      <c r="I26" s="117" t="s">
        <v>111</v>
      </c>
      <c r="J26" s="117" t="s">
        <v>36</v>
      </c>
      <c r="K26" s="117" t="s">
        <v>37</v>
      </c>
      <c r="L26" s="117" t="s">
        <v>41</v>
      </c>
      <c r="M26" s="117" t="s">
        <v>106</v>
      </c>
    </row>
    <row r="27" spans="1:16" x14ac:dyDescent="0.25">
      <c r="A27" s="129" t="s">
        <v>100</v>
      </c>
      <c r="B27" s="128" t="e">
        <f>COUNTIF(Tableau7[Elimination des excreta],"Oui")/COUNTA('Aprés la toilette'!B$2:B$100)</f>
        <v>#DIV/0!</v>
      </c>
      <c r="C27" s="128" t="e">
        <f>COUNTIF(Tableau7[Nettoyer et désinfecter la cuvette/la chaise de douche/le chariot douche],"Oui")/COUNTA('Aprés la toilette'!C$2:C$100)</f>
        <v>#DIV/0!</v>
      </c>
      <c r="D27" s="128" t="e">
        <f>COUNTIF(Tableau7[Nettoyer et désinfecter l''environnement proche du résident],"Oui")/COUNTA('Aprés la toilette'!D$2:D$100)</f>
        <v>#DIV/0!</v>
      </c>
      <c r="E27" s="128" t="e">
        <f>COUNTIF(Tableau7[Nettoyer et désinfecter le matériel de toilette partagé],"Oui")/COUNTA('Aprés la toilette'!E$2:E$100)</f>
        <v>#DIV/0!</v>
      </c>
      <c r="F27" s="128" t="e">
        <f>COUNTIF(Tableau7[Oter le tablier à la fin de la toilette],"Oui")/COUNTA('Aprés la toilette'!F$2:F$100)</f>
        <v>#DIV/0!</v>
      </c>
      <c r="G27" s="128" t="e">
        <f>COUNTIF(Tableau7[Si réfection du lit, mains désinfectées],"Oui")/COUNTA('Aprés la toilette'!G$2:G$100)</f>
        <v>#DIV/0!</v>
      </c>
      <c r="H27" s="128" t="e">
        <f>COUNTIF(Tableau7[Si changement des draps, désinfection du matelas],"Oui")/COUNTA('Aprés la toilette'!H$2:H$100)</f>
        <v>#DIV/0!</v>
      </c>
      <c r="I27" s="128" t="e">
        <f>COUNTIF(Tableau7[Hygiène des mains avant de sortir de la chambre],"Oui")/COUNTA('Aprés la toilette'!I$2:I$100)</f>
        <v>#DIV/0!</v>
      </c>
      <c r="J27" s="128" t="e">
        <f>COUNTIF(Tableau7[Conformité du transport du linge sale jusqu''au chariot de linge sale],"Oui")/COUNTA('Aprés la toilette'!J$2:J$100)</f>
        <v>#DIV/0!</v>
      </c>
      <c r="K27" s="128" t="e">
        <f>COUNTIF(Tableau7[Conformité du transport des déchets],"Oui")/COUNTA('Aprés la toilette'!K$2:K$100)</f>
        <v>#DIV/0!</v>
      </c>
      <c r="L27" s="128" t="e">
        <f>COUNTIF(Tableau7[Nettoyer et désinfecter le guéridon],"Oui")/COUNTA('Aprés la toilette'!L$2:L$100)</f>
        <v>#DIV/0!</v>
      </c>
      <c r="M27" s="128" t="e">
        <f>COUNTIF(Tableau7[Traçabilité du soin],"Oui")/COUNTA('Aprés la toilette'!M$2:M$100)</f>
        <v>#DIV/0!</v>
      </c>
    </row>
    <row r="28" spans="1:16" x14ac:dyDescent="0.25">
      <c r="A28" s="129" t="s">
        <v>101</v>
      </c>
      <c r="B28" s="128" t="e">
        <f>COUNTIF(Tableau7[Elimination des excreta],"Non")/COUNTA('Aprés la toilette'!B$2:B$100)</f>
        <v>#DIV/0!</v>
      </c>
      <c r="C28" s="128" t="e">
        <f>COUNTIF(Tableau7[Nettoyer et désinfecter la cuvette/la chaise de douche/le chariot douche],"Non")/COUNTA('Aprés la toilette'!C$2:C$100)</f>
        <v>#DIV/0!</v>
      </c>
      <c r="D28" s="128" t="e">
        <f>COUNTIF(Tableau7[Nettoyer et désinfecter l''environnement proche du résident],"Non")/COUNTA('Aprés la toilette'!D$2:D$100)</f>
        <v>#DIV/0!</v>
      </c>
      <c r="E28" s="128" t="e">
        <f>COUNTIF(Tableau7[Nettoyer et désinfecter le matériel de toilette partagé],"Non")/COUNTA('Aprés la toilette'!E$2:E$100)</f>
        <v>#DIV/0!</v>
      </c>
      <c r="F28" s="128" t="e">
        <f>COUNTIF(Tableau7[Oter le tablier à la fin de la toilette],"Non")/COUNTA('Aprés la toilette'!F$2:F$100)</f>
        <v>#DIV/0!</v>
      </c>
      <c r="G28" s="128" t="e">
        <f>COUNTIF(Tableau7[Si réfection du lit, mains désinfectées],"Non")/COUNTA('Aprés la toilette'!G$2:G$100)</f>
        <v>#DIV/0!</v>
      </c>
      <c r="H28" s="128" t="e">
        <f>COUNTIF(Tableau7[Si changement des draps, désinfection du matelas],"Non")/COUNTA('Aprés la toilette'!H$2:H$100)</f>
        <v>#DIV/0!</v>
      </c>
      <c r="I28" s="128" t="e">
        <f>COUNTIF(Tableau7[Hygiène des mains avant de sortir de la chambre],"Non")/COUNTA('Aprés la toilette'!I$2:I$100)</f>
        <v>#DIV/0!</v>
      </c>
      <c r="J28" s="128" t="e">
        <f>COUNTIF(Tableau7[Conformité du transport du linge sale jusqu''au chariot de linge sale],"Non")/COUNTA('Aprés la toilette'!J$2:J$100)</f>
        <v>#DIV/0!</v>
      </c>
      <c r="K28" s="128" t="e">
        <f>COUNTIF(Tableau7[Conformité du transport des déchets],"Non")/COUNTA('Aprés la toilette'!K$2:K$100)</f>
        <v>#DIV/0!</v>
      </c>
      <c r="L28" s="128" t="e">
        <f>COUNTIF(Tableau7[Nettoyer et désinfecter le guéridon],"Non")/COUNTA('Aprés la toilette'!L$2:L$100)</f>
        <v>#DIV/0!</v>
      </c>
      <c r="M28" s="128" t="e">
        <f>COUNTIF(Tableau7[Traçabilité du soin],"Non")/COUNTA('Aprés la toilette'!M$2:M$100)</f>
        <v>#DIV/0!</v>
      </c>
    </row>
    <row r="29" spans="1:16" x14ac:dyDescent="0.25">
      <c r="A29" s="129" t="s">
        <v>10</v>
      </c>
      <c r="B29" s="128" t="e">
        <f>COUNTIF(Tableau7[Elimination des excreta],"NC")/COUNTA('Aprés la toilette'!B$2:B$100)</f>
        <v>#DIV/0!</v>
      </c>
      <c r="C29" s="128" t="e">
        <f>COUNTIF(Tableau7[Nettoyer et désinfecter la cuvette/la chaise de douche/le chariot douche],"NC")/COUNTA('Aprés la toilette'!C$2:C$100)</f>
        <v>#DIV/0!</v>
      </c>
      <c r="D29" s="128" t="e">
        <f>COUNTIF(Tableau7[Nettoyer et désinfecter l''environnement proche du résident],"NC")/COUNTA('Aprés la toilette'!D$2:D$100)</f>
        <v>#DIV/0!</v>
      </c>
      <c r="E29" s="128" t="e">
        <f>COUNTIF(Tableau7[Nettoyer et désinfecter le matériel de toilette partagé],"NC")/COUNTA('Aprés la toilette'!E$2:E$100)</f>
        <v>#DIV/0!</v>
      </c>
      <c r="F29" s="128" t="e">
        <f>COUNTIF(Tableau7[Oter le tablier à la fin de la toilette],"NC")/COUNTA('Aprés la toilette'!F$2:F$100)</f>
        <v>#DIV/0!</v>
      </c>
      <c r="G29" s="128" t="e">
        <f>COUNTIF(Tableau7[Si réfection du lit, mains désinfectées],"NC")/COUNTA('Aprés la toilette'!G$2:G$100)</f>
        <v>#DIV/0!</v>
      </c>
      <c r="H29" s="128" t="e">
        <f>COUNTIF(Tableau7[Si changement des draps, désinfection du matelas],"NC")/COUNTA('Aprés la toilette'!H$2:H$100)</f>
        <v>#DIV/0!</v>
      </c>
      <c r="I29" s="128" t="e">
        <f>COUNTIF(Tableau7[Hygiène des mains avant de sortir de la chambre],"NC")/COUNTA('Aprés la toilette'!I$2:I$100)</f>
        <v>#DIV/0!</v>
      </c>
      <c r="J29" s="128" t="e">
        <f>COUNTIF(Tableau7[Conformité du transport du linge sale jusqu''au chariot de linge sale],"NC")/COUNTA('Aprés la toilette'!J$2:J$100)</f>
        <v>#DIV/0!</v>
      </c>
      <c r="K29" s="128" t="e">
        <f>COUNTIF(Tableau7[Conformité du transport des déchets],"NC")/COUNTA('Aprés la toilette'!K$2:K$100)</f>
        <v>#DIV/0!</v>
      </c>
      <c r="L29" s="128" t="e">
        <f>COUNTIF(Tableau7[Nettoyer et désinfecter le guéridon],"NC")/COUNTA('Aprés la toilette'!L$2:L$100)</f>
        <v>#DIV/0!</v>
      </c>
      <c r="M29" s="128" t="e">
        <f>COUNTIF(Tableau7[Traçabilité du soin],"NC")/COUNTA('Aprés la toilette'!M$2:M$100)</f>
        <v>#DIV/0!</v>
      </c>
    </row>
  </sheetData>
  <sheetProtection algorithmName="SHA-512" hashValue="rAjH1ecxLymAHEEXp0MKwayefG0NPY8tcDQM3Z5D5McT72d2LFwzwkoVnE4H63ojAX3gGeiJs56Z5VL5Mnptxg==" saltValue="txoQvDOLoJcIgPuMaJ/kAA==" spinCount="100000" sheet="1" objects="1" scenarios="1"/>
  <pageMargins left="0.7" right="0.7" top="0.75" bottom="0.75" header="0.3" footer="0.3"/>
  <tableParts count="5">
    <tablePart r:id="rId1"/>
    <tablePart r:id="rId2"/>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2" workbookViewId="0">
      <selection activeCell="L8" sqref="L8"/>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vt:i4>
      </vt:variant>
    </vt:vector>
  </HeadingPairs>
  <TitlesOfParts>
    <vt:vector size="10" baseType="lpstr">
      <vt:lpstr>grille</vt:lpstr>
      <vt:lpstr>MOP</vt:lpstr>
      <vt:lpstr>Tenue de l'agent</vt:lpstr>
      <vt:lpstr>Préparation du soins</vt:lpstr>
      <vt:lpstr>Avant la toilette</vt:lpstr>
      <vt:lpstr>Pendant la toilette</vt:lpstr>
      <vt:lpstr>Aprés la toilette</vt:lpstr>
      <vt:lpstr>Résultats</vt:lpstr>
      <vt:lpstr>Graph</vt:lpstr>
      <vt:lpstr>grille!Zone_d_impression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2025-11-12T16:07:59Z</dcterms:modified>
</cp:coreProperties>
</file>